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rps\УТПАС\Раскрытие информации\2022\Электроэнергия\Заявленные\ГР\"/>
    </mc:Choice>
  </mc:AlternateContent>
  <bookViews>
    <workbookView xWindow="0" yWindow="390" windowWidth="22980" windowHeight="8700" firstSheet="2" activeTab="2"/>
  </bookViews>
  <sheets>
    <sheet name="Предложение" sheetId="8" r:id="rId1"/>
    <sheet name="Приложение 1" sheetId="7" r:id="rId2"/>
    <sheet name="Приложение 4" sheetId="6" r:id="rId3"/>
    <sheet name="Приложение 5" sheetId="2" r:id="rId4"/>
    <sheet name="2013 год" sheetId="4" state="hidden" r:id="rId5"/>
    <sheet name="Утв. 2021" sheetId="9" r:id="rId6"/>
  </sheets>
  <definedNames>
    <definedName name="_xlnm.Print_Area" localSheetId="2">'Приложение 4'!$A$1:$CC$45</definedName>
    <definedName name="_xlnm.Print_Area" localSheetId="3">'Приложение 5'!$A$1:$AB$71</definedName>
  </definedNames>
  <calcPr calcId="152511"/>
</workbook>
</file>

<file path=xl/calcChain.xml><?xml version="1.0" encoding="utf-8"?>
<calcChain xmlns="http://schemas.openxmlformats.org/spreadsheetml/2006/main">
  <c r="E22" i="2" l="1"/>
  <c r="F22" i="2"/>
  <c r="G22" i="2"/>
  <c r="H22" i="2"/>
  <c r="BC15" i="6" l="1"/>
  <c r="BE15" i="6"/>
  <c r="BD15" i="6"/>
  <c r="E19" i="2" l="1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I22" i="2"/>
  <c r="J22" i="2"/>
  <c r="K22" i="2"/>
  <c r="L22" i="2"/>
  <c r="M22" i="2"/>
  <c r="N22" i="2"/>
  <c r="O22" i="2"/>
  <c r="P22" i="2"/>
  <c r="E24" i="2"/>
  <c r="F24" i="2"/>
  <c r="G24" i="2"/>
  <c r="H24" i="2"/>
  <c r="I24" i="2"/>
  <c r="J24" i="2"/>
  <c r="K24" i="2"/>
  <c r="L24" i="2"/>
  <c r="M24" i="2"/>
  <c r="N24" i="2"/>
  <c r="O24" i="2"/>
  <c r="P24" i="2"/>
  <c r="E25" i="2"/>
  <c r="F25" i="2"/>
  <c r="G25" i="2"/>
  <c r="H25" i="2"/>
  <c r="I25" i="2"/>
  <c r="J25" i="2"/>
  <c r="K25" i="2"/>
  <c r="L25" i="2"/>
  <c r="M25" i="2"/>
  <c r="N25" i="2"/>
  <c r="O25" i="2"/>
  <c r="P25" i="2"/>
  <c r="E26" i="2"/>
  <c r="F26" i="2"/>
  <c r="G26" i="2"/>
  <c r="H26" i="2"/>
  <c r="I26" i="2"/>
  <c r="J26" i="2"/>
  <c r="K26" i="2"/>
  <c r="L26" i="2"/>
  <c r="M26" i="2"/>
  <c r="N26" i="2"/>
  <c r="O26" i="2"/>
  <c r="P26" i="2"/>
  <c r="E27" i="2"/>
  <c r="F27" i="2"/>
  <c r="G27" i="2"/>
  <c r="H27" i="2"/>
  <c r="I27" i="2"/>
  <c r="J27" i="2"/>
  <c r="K27" i="2"/>
  <c r="L27" i="2"/>
  <c r="M27" i="2"/>
  <c r="N27" i="2"/>
  <c r="O27" i="2"/>
  <c r="P27" i="2"/>
  <c r="E28" i="2"/>
  <c r="F28" i="2"/>
  <c r="G28" i="2"/>
  <c r="H28" i="2"/>
  <c r="I28" i="2"/>
  <c r="J28" i="2"/>
  <c r="K28" i="2"/>
  <c r="L28" i="2"/>
  <c r="M28" i="2"/>
  <c r="N28" i="2"/>
  <c r="O28" i="2"/>
  <c r="P28" i="2"/>
  <c r="E29" i="2"/>
  <c r="F29" i="2"/>
  <c r="G29" i="2"/>
  <c r="H29" i="2"/>
  <c r="I29" i="2"/>
  <c r="J29" i="2"/>
  <c r="K29" i="2"/>
  <c r="L29" i="2"/>
  <c r="M29" i="2"/>
  <c r="N29" i="2"/>
  <c r="O29" i="2"/>
  <c r="P29" i="2"/>
  <c r="E30" i="2"/>
  <c r="F30" i="2"/>
  <c r="G30" i="2"/>
  <c r="H30" i="2"/>
  <c r="I30" i="2"/>
  <c r="J30" i="2"/>
  <c r="K30" i="2"/>
  <c r="L30" i="2"/>
  <c r="M30" i="2"/>
  <c r="N30" i="2"/>
  <c r="O30" i="2"/>
  <c r="P30" i="2"/>
  <c r="E31" i="2"/>
  <c r="F31" i="2"/>
  <c r="G31" i="2"/>
  <c r="H31" i="2"/>
  <c r="I31" i="2"/>
  <c r="J31" i="2"/>
  <c r="K31" i="2"/>
  <c r="L31" i="2"/>
  <c r="M31" i="2"/>
  <c r="N31" i="2"/>
  <c r="O31" i="2"/>
  <c r="P31" i="2"/>
  <c r="F18" i="2"/>
  <c r="G18" i="2"/>
  <c r="H18" i="2"/>
  <c r="I18" i="2"/>
  <c r="J18" i="2"/>
  <c r="K18" i="2"/>
  <c r="L18" i="2"/>
  <c r="M18" i="2"/>
  <c r="N18" i="2"/>
  <c r="O18" i="2"/>
  <c r="P18" i="2"/>
  <c r="E18" i="2"/>
  <c r="E10" i="2"/>
  <c r="F10" i="2"/>
  <c r="G10" i="2"/>
  <c r="H10" i="2"/>
  <c r="I10" i="2"/>
  <c r="J10" i="2"/>
  <c r="K10" i="2"/>
  <c r="L10" i="2"/>
  <c r="M10" i="2"/>
  <c r="N10" i="2"/>
  <c r="O10" i="2"/>
  <c r="P10" i="2"/>
  <c r="E11" i="2"/>
  <c r="F11" i="2"/>
  <c r="G11" i="2"/>
  <c r="H11" i="2"/>
  <c r="I11" i="2"/>
  <c r="J11" i="2"/>
  <c r="K11" i="2"/>
  <c r="L11" i="2"/>
  <c r="M11" i="2"/>
  <c r="N11" i="2"/>
  <c r="O11" i="2"/>
  <c r="P11" i="2"/>
  <c r="E12" i="2"/>
  <c r="F12" i="2"/>
  <c r="G12" i="2"/>
  <c r="H12" i="2"/>
  <c r="I12" i="2"/>
  <c r="J12" i="2"/>
  <c r="K12" i="2"/>
  <c r="L12" i="2"/>
  <c r="M12" i="2"/>
  <c r="N12" i="2"/>
  <c r="O12" i="2"/>
  <c r="P12" i="2"/>
  <c r="E13" i="2"/>
  <c r="F13" i="2"/>
  <c r="G13" i="2"/>
  <c r="H13" i="2"/>
  <c r="I13" i="2"/>
  <c r="J13" i="2"/>
  <c r="K13" i="2"/>
  <c r="L13" i="2"/>
  <c r="M13" i="2"/>
  <c r="N13" i="2"/>
  <c r="O13" i="2"/>
  <c r="P13" i="2"/>
  <c r="E14" i="2"/>
  <c r="F14" i="2"/>
  <c r="G14" i="2"/>
  <c r="H14" i="2"/>
  <c r="I14" i="2"/>
  <c r="J14" i="2"/>
  <c r="K14" i="2"/>
  <c r="L14" i="2"/>
  <c r="M14" i="2"/>
  <c r="N14" i="2"/>
  <c r="O14" i="2"/>
  <c r="P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F9" i="2"/>
  <c r="G9" i="2"/>
  <c r="H9" i="2"/>
  <c r="I9" i="2"/>
  <c r="J9" i="2"/>
  <c r="K9" i="2"/>
  <c r="L9" i="2"/>
  <c r="M9" i="2"/>
  <c r="N9" i="2"/>
  <c r="O9" i="2"/>
  <c r="P9" i="2"/>
  <c r="E9" i="2"/>
  <c r="F8" i="2"/>
  <c r="G8" i="2"/>
  <c r="H8" i="2"/>
  <c r="I8" i="2"/>
  <c r="J8" i="2"/>
  <c r="K8" i="2"/>
  <c r="L8" i="2"/>
  <c r="M8" i="2"/>
  <c r="N8" i="2"/>
  <c r="O8" i="2"/>
  <c r="P8" i="2"/>
  <c r="E8" i="2"/>
  <c r="E74" i="2" l="1"/>
  <c r="D52" i="2" l="1"/>
  <c r="D15" i="6" l="1"/>
  <c r="F74" i="2" l="1"/>
  <c r="G74" i="2"/>
  <c r="H74" i="2"/>
  <c r="I74" i="2"/>
  <c r="J74" i="2"/>
  <c r="E7" i="2" l="1"/>
  <c r="F7" i="2"/>
  <c r="G7" i="2"/>
  <c r="H7" i="2"/>
  <c r="I7" i="2"/>
  <c r="J7" i="2"/>
  <c r="K7" i="2"/>
  <c r="L7" i="2"/>
  <c r="M7" i="2"/>
  <c r="N7" i="2"/>
  <c r="O7" i="2"/>
  <c r="P7" i="2"/>
  <c r="F6" i="2"/>
  <c r="G6" i="2"/>
  <c r="H6" i="2"/>
  <c r="I6" i="2"/>
  <c r="J6" i="2"/>
  <c r="K6" i="2"/>
  <c r="L6" i="2"/>
  <c r="M6" i="2"/>
  <c r="N6" i="2"/>
  <c r="O6" i="2"/>
  <c r="P6" i="2"/>
  <c r="E6" i="2"/>
  <c r="E33" i="2" s="1"/>
  <c r="D38" i="2" l="1"/>
  <c r="DO59" i="2"/>
  <c r="DO60" i="2"/>
  <c r="DO61" i="2"/>
  <c r="DO62" i="2"/>
  <c r="DO63" i="2"/>
  <c r="DO64" i="2"/>
  <c r="DO65" i="2"/>
  <c r="DO66" i="2"/>
  <c r="DO67" i="2"/>
  <c r="DO68" i="2"/>
  <c r="DO69" i="2"/>
  <c r="DO70" i="2"/>
  <c r="CZ33" i="2" l="1"/>
  <c r="M74" i="2" l="1"/>
  <c r="N74" i="2"/>
  <c r="O74" i="2"/>
  <c r="P74" i="2"/>
  <c r="Q74" i="2" s="1"/>
  <c r="L74" i="2"/>
  <c r="W74" i="2" l="1"/>
  <c r="T74" i="2"/>
  <c r="U74" i="2"/>
  <c r="R74" i="2"/>
  <c r="S74" i="2"/>
  <c r="V74" i="2"/>
  <c r="DM44" i="2"/>
  <c r="DM56" i="2"/>
  <c r="DN56" i="2"/>
  <c r="BR15" i="6"/>
  <c r="DM55" i="2"/>
  <c r="DN55" i="2"/>
  <c r="DN54" i="2"/>
  <c r="DN53" i="2"/>
  <c r="DN52" i="2"/>
  <c r="DN51" i="2"/>
  <c r="DN48" i="2"/>
  <c r="DN47" i="2"/>
  <c r="DN46" i="2"/>
  <c r="AQ15" i="6"/>
  <c r="DN45" i="2"/>
  <c r="DM42" i="2"/>
  <c r="DN42" i="2"/>
  <c r="AB15" i="6"/>
  <c r="DN41" i="2"/>
  <c r="DM40" i="2"/>
  <c r="DN40" i="2"/>
  <c r="DM39" i="2"/>
  <c r="DM38" i="2"/>
  <c r="DN38" i="2"/>
  <c r="DN37" i="2"/>
  <c r="DN35" i="2"/>
  <c r="AR15" i="6"/>
  <c r="DM58" i="2"/>
  <c r="DN58" i="2"/>
  <c r="DM57" i="2"/>
  <c r="DN57" i="2"/>
  <c r="DM49" i="2"/>
  <c r="DN49" i="2"/>
  <c r="AB74" i="2" l="1"/>
  <c r="X74" i="2"/>
  <c r="AA74" i="2"/>
  <c r="Y74" i="2"/>
  <c r="Z74" i="2"/>
  <c r="AX15" i="6"/>
  <c r="BU15" i="6"/>
  <c r="BW15" i="6"/>
  <c r="AM15" i="6"/>
  <c r="Y15" i="6"/>
  <c r="BF15" i="6"/>
  <c r="X15" i="6"/>
  <c r="AE15" i="6"/>
  <c r="AG15" i="6"/>
  <c r="AN15" i="6"/>
  <c r="AT15" i="6"/>
  <c r="BI15" i="6"/>
  <c r="AK15" i="6"/>
  <c r="J15" i="6"/>
  <c r="S15" i="6"/>
  <c r="AA15" i="6"/>
  <c r="AP15" i="6"/>
  <c r="DM45" i="2"/>
  <c r="AV15" i="6"/>
  <c r="DM47" i="2"/>
  <c r="AY15" i="6"/>
  <c r="DM48" i="2"/>
  <c r="BH15" i="6"/>
  <c r="DM51" i="2"/>
  <c r="BK15" i="6"/>
  <c r="DM52" i="2"/>
  <c r="BN15" i="6"/>
  <c r="DM53" i="2"/>
  <c r="BQ15" i="6"/>
  <c r="DM54" i="2"/>
  <c r="BO15" i="6"/>
  <c r="N15" i="6"/>
  <c r="DN36" i="2"/>
  <c r="W15" i="6"/>
  <c r="DN39" i="2"/>
  <c r="L15" i="6"/>
  <c r="DM35" i="2"/>
  <c r="O15" i="6"/>
  <c r="DM36" i="2"/>
  <c r="M15" i="6"/>
  <c r="R15" i="6"/>
  <c r="DM37" i="2"/>
  <c r="P15" i="6"/>
  <c r="V15" i="6"/>
  <c r="AD15" i="6"/>
  <c r="DM41" i="2"/>
  <c r="AL15" i="6"/>
  <c r="DN44" i="2"/>
  <c r="AS15" i="6"/>
  <c r="DM46" i="2"/>
  <c r="U15" i="6"/>
  <c r="BT15" i="6"/>
  <c r="BA15" i="6"/>
  <c r="BY15" i="6"/>
  <c r="BB15" i="6"/>
  <c r="CB15" i="6"/>
  <c r="BS15" i="6"/>
  <c r="BZ15" i="6"/>
  <c r="AO15" i="6"/>
  <c r="AU15" i="6"/>
  <c r="BG15" i="6"/>
  <c r="BJ15" i="6"/>
  <c r="BM15" i="6"/>
  <c r="BV15" i="6"/>
  <c r="AZ15" i="6"/>
  <c r="BX15" i="6"/>
  <c r="CC15" i="6"/>
  <c r="CA15" i="6"/>
  <c r="BP15" i="6"/>
  <c r="Q15" i="6"/>
  <c r="T15" i="6"/>
  <c r="Z15" i="6"/>
  <c r="AC15" i="6"/>
  <c r="AF15" i="6"/>
  <c r="AW15" i="6"/>
  <c r="BL15" i="6"/>
  <c r="K15" i="6"/>
  <c r="DM34" i="2"/>
  <c r="DN34" i="2"/>
  <c r="I15" i="6" l="1"/>
  <c r="H15" i="6"/>
  <c r="DM33" i="2"/>
  <c r="DN33" i="2"/>
  <c r="F15" i="6" l="1"/>
  <c r="E15" i="6"/>
  <c r="G15" i="6" l="1"/>
  <c r="D33" i="2"/>
  <c r="D6" i="2" s="1"/>
  <c r="D57" i="2"/>
  <c r="D55" i="2"/>
  <c r="D53" i="2"/>
  <c r="D51" i="2"/>
  <c r="D48" i="2"/>
  <c r="D44" i="2"/>
  <c r="D42" i="2"/>
  <c r="D40" i="2"/>
  <c r="D36" i="2"/>
  <c r="D34" i="2"/>
  <c r="D7" i="2" s="1"/>
  <c r="D46" i="2"/>
  <c r="D41" i="2"/>
  <c r="D37" i="2" l="1"/>
  <c r="D45" i="2"/>
  <c r="D49" i="2"/>
  <c r="D22" i="2" s="1"/>
  <c r="D56" i="2"/>
  <c r="D35" i="2"/>
  <c r="D39" i="2"/>
  <c r="D47" i="2"/>
  <c r="D54" i="2"/>
  <c r="D58" i="2"/>
  <c r="CK43" i="2" l="1"/>
  <c r="CK46" i="2"/>
  <c r="CK52" i="2"/>
  <c r="CK41" i="2"/>
  <c r="AV52" i="2"/>
  <c r="AW52" i="2" s="1"/>
  <c r="AX52" i="2" s="1"/>
  <c r="AY52" i="2" s="1"/>
  <c r="AZ52" i="2" s="1"/>
  <c r="AP52" i="2"/>
  <c r="AQ52" i="2" s="1"/>
  <c r="AR52" i="2" s="1"/>
  <c r="AS52" i="2" s="1"/>
  <c r="AT52" i="2" s="1"/>
  <c r="DF46" i="2" l="1"/>
  <c r="DH44" i="2"/>
  <c r="DG44" i="2"/>
  <c r="DF56" i="2"/>
  <c r="DE44" i="2"/>
  <c r="CZ46" i="2"/>
  <c r="DE56" i="2"/>
  <c r="DF44" i="2"/>
  <c r="DD56" i="2"/>
  <c r="DG56" i="2"/>
  <c r="CK45" i="2"/>
  <c r="CK49" i="2"/>
  <c r="CK51" i="2"/>
  <c r="CK54" i="2"/>
  <c r="CK55" i="2"/>
  <c r="CK58" i="2"/>
  <c r="CK44" i="2"/>
  <c r="CK47" i="2"/>
  <c r="CK48" i="2"/>
  <c r="CK53" i="2"/>
  <c r="CK56" i="2"/>
  <c r="CK57" i="2"/>
  <c r="CK40" i="2" l="1"/>
  <c r="CK34" i="2"/>
  <c r="CK35" i="2"/>
  <c r="CK36" i="2"/>
  <c r="CK37" i="2"/>
  <c r="CK38" i="2"/>
  <c r="CK39" i="2"/>
  <c r="CK42" i="2"/>
  <c r="CK33" i="2"/>
  <c r="DF58" i="2"/>
  <c r="AP58" i="2"/>
  <c r="DF57" i="2"/>
  <c r="AV56" i="2"/>
  <c r="AW56" i="2" s="1"/>
  <c r="AP56" i="2"/>
  <c r="DA56" i="2" s="1"/>
  <c r="DF49" i="2"/>
  <c r="AV44" i="2"/>
  <c r="AW44" i="2" s="1"/>
  <c r="AX44" i="2" s="1"/>
  <c r="AP44" i="2"/>
  <c r="DA44" i="2" s="1"/>
  <c r="DF35" i="2"/>
  <c r="AV34" i="2"/>
  <c r="AW34" i="2" s="1"/>
  <c r="AX34" i="2" s="1"/>
  <c r="AP34" i="2"/>
  <c r="AV57" i="2" l="1"/>
  <c r="DG57" i="2" s="1"/>
  <c r="AY44" i="2"/>
  <c r="DI44" i="2"/>
  <c r="AX56" i="2"/>
  <c r="DH56" i="2"/>
  <c r="AY34" i="2"/>
  <c r="CZ49" i="2"/>
  <c r="CZ57" i="2"/>
  <c r="AQ34" i="2"/>
  <c r="AQ44" i="2"/>
  <c r="AQ56" i="2"/>
  <c r="CZ58" i="2"/>
  <c r="AV58" i="2"/>
  <c r="CZ35" i="2"/>
  <c r="AQ58" i="2"/>
  <c r="DA58" i="2"/>
  <c r="AV35" i="2"/>
  <c r="AV49" i="2"/>
  <c r="AP35" i="2"/>
  <c r="CZ44" i="2"/>
  <c r="AP49" i="2"/>
  <c r="CZ56" i="2"/>
  <c r="AP57" i="2"/>
  <c r="AP55" i="2"/>
  <c r="AV51" i="2"/>
  <c r="AV46" i="2"/>
  <c r="DF45" i="2"/>
  <c r="AP45" i="2"/>
  <c r="AP43" i="2"/>
  <c r="DF42" i="2"/>
  <c r="AP40" i="2"/>
  <c r="DF39" i="2"/>
  <c r="DF38" i="2"/>
  <c r="AP38" i="2"/>
  <c r="DF36" i="2"/>
  <c r="DF33" i="2"/>
  <c r="AW46" i="2" l="1"/>
  <c r="DG46" i="2"/>
  <c r="AV45" i="2"/>
  <c r="DG45" i="2" s="1"/>
  <c r="AW57" i="2"/>
  <c r="AQ45" i="2"/>
  <c r="DA45" i="2"/>
  <c r="AQ55" i="2"/>
  <c r="DA55" i="2"/>
  <c r="CZ52" i="2"/>
  <c r="AQ38" i="2"/>
  <c r="DA38" i="2"/>
  <c r="AW51" i="2"/>
  <c r="DH51" i="2" s="1"/>
  <c r="DG51" i="2"/>
  <c r="AV40" i="2"/>
  <c r="DF40" i="2"/>
  <c r="AV54" i="2"/>
  <c r="DF54" i="2"/>
  <c r="AR58" i="2"/>
  <c r="DB58" i="2"/>
  <c r="AR34" i="2"/>
  <c r="AV36" i="2"/>
  <c r="AP36" i="2"/>
  <c r="CZ36" i="2"/>
  <c r="AV37" i="2"/>
  <c r="DF37" i="2"/>
  <c r="CZ40" i="2"/>
  <c r="AV41" i="2"/>
  <c r="DF41" i="2"/>
  <c r="AV48" i="2"/>
  <c r="DF48" i="2"/>
  <c r="AP54" i="2"/>
  <c r="CZ54" i="2"/>
  <c r="DA49" i="2"/>
  <c r="AQ49" i="2"/>
  <c r="DG58" i="2"/>
  <c r="AW58" i="2"/>
  <c r="AR44" i="2"/>
  <c r="DB44" i="2"/>
  <c r="CZ38" i="2"/>
  <c r="AP42" i="2"/>
  <c r="CZ42" i="2"/>
  <c r="AP47" i="2"/>
  <c r="CZ47" i="2"/>
  <c r="DA57" i="2"/>
  <c r="AQ57" i="2"/>
  <c r="AY56" i="2"/>
  <c r="DI56" i="2"/>
  <c r="AQ40" i="2"/>
  <c r="DA40" i="2"/>
  <c r="CZ45" i="2"/>
  <c r="AP46" i="2"/>
  <c r="AV47" i="2"/>
  <c r="DF47" i="2"/>
  <c r="DF52" i="2"/>
  <c r="DF51" i="2"/>
  <c r="AP53" i="2"/>
  <c r="CZ53" i="2"/>
  <c r="CZ55" i="2"/>
  <c r="DG49" i="2"/>
  <c r="AW49" i="2"/>
  <c r="AP33" i="2"/>
  <c r="AP39" i="2"/>
  <c r="CZ39" i="2"/>
  <c r="AQ43" i="2"/>
  <c r="CZ51" i="2"/>
  <c r="AV33" i="2"/>
  <c r="AP37" i="2"/>
  <c r="CZ37" i="2"/>
  <c r="AV38" i="2"/>
  <c r="AV39" i="2"/>
  <c r="AP41" i="2"/>
  <c r="CZ41" i="2"/>
  <c r="AV42" i="2"/>
  <c r="AP48" i="2"/>
  <c r="CZ48" i="2"/>
  <c r="AP51" i="2"/>
  <c r="AV53" i="2"/>
  <c r="DF53" i="2"/>
  <c r="AV55" i="2"/>
  <c r="DF55" i="2"/>
  <c r="DA35" i="2"/>
  <c r="AQ35" i="2"/>
  <c r="DG35" i="2"/>
  <c r="AW35" i="2"/>
  <c r="AR56" i="2"/>
  <c r="DB56" i="2"/>
  <c r="AZ34" i="2"/>
  <c r="AZ44" i="2"/>
  <c r="DK44" i="2" s="1"/>
  <c r="DJ44" i="2"/>
  <c r="DG52" i="2"/>
  <c r="DA52" i="2"/>
  <c r="AQ46" i="2" l="1"/>
  <c r="DA46" i="2"/>
  <c r="AW45" i="2"/>
  <c r="AX57" i="2"/>
  <c r="DH57" i="2"/>
  <c r="AX46" i="2"/>
  <c r="DH46" i="2"/>
  <c r="DH52" i="2"/>
  <c r="AX51" i="2"/>
  <c r="DI51" i="2" s="1"/>
  <c r="AW38" i="2"/>
  <c r="DG38" i="2"/>
  <c r="AW33" i="2"/>
  <c r="DG33" i="2"/>
  <c r="AR43" i="2"/>
  <c r="DB43" i="2"/>
  <c r="AS56" i="2"/>
  <c r="AT56" i="2" s="1"/>
  <c r="DC56" i="2"/>
  <c r="AR35" i="2"/>
  <c r="DB35" i="2"/>
  <c r="AR40" i="2"/>
  <c r="DB40" i="2"/>
  <c r="AQ47" i="2"/>
  <c r="DA47" i="2"/>
  <c r="AX58" i="2"/>
  <c r="DH58" i="2"/>
  <c r="AQ54" i="2"/>
  <c r="DA54" i="2"/>
  <c r="AS34" i="2"/>
  <c r="AT34" i="2" s="1"/>
  <c r="AW54" i="2"/>
  <c r="DG54" i="2"/>
  <c r="AW40" i="2"/>
  <c r="DG40" i="2"/>
  <c r="AR38" i="2"/>
  <c r="DB38" i="2"/>
  <c r="AR55" i="2"/>
  <c r="DB55" i="2"/>
  <c r="AQ42" i="2"/>
  <c r="DA42" i="2"/>
  <c r="AQ36" i="2"/>
  <c r="DA36" i="2"/>
  <c r="AW55" i="2"/>
  <c r="DG55" i="2"/>
  <c r="AX49" i="2"/>
  <c r="DH49" i="2"/>
  <c r="AR57" i="2"/>
  <c r="DB57" i="2"/>
  <c r="AS44" i="2"/>
  <c r="DC44" i="2"/>
  <c r="AW53" i="2"/>
  <c r="DG53" i="2"/>
  <c r="AQ48" i="2"/>
  <c r="DA48" i="2"/>
  <c r="AQ41" i="2"/>
  <c r="DA41" i="2"/>
  <c r="AQ33" i="2"/>
  <c r="DA33" i="2"/>
  <c r="AX35" i="2"/>
  <c r="DH35" i="2"/>
  <c r="AQ51" i="2"/>
  <c r="DA51" i="2"/>
  <c r="AW42" i="2"/>
  <c r="DG42" i="2"/>
  <c r="AW39" i="2"/>
  <c r="DG39" i="2"/>
  <c r="AQ37" i="2"/>
  <c r="DA37" i="2"/>
  <c r="AQ39" i="2"/>
  <c r="DA39" i="2"/>
  <c r="AQ53" i="2"/>
  <c r="DA53" i="2"/>
  <c r="AW47" i="2"/>
  <c r="DG47" i="2"/>
  <c r="AZ56" i="2"/>
  <c r="DK56" i="2" s="1"/>
  <c r="DJ56" i="2"/>
  <c r="AR49" i="2"/>
  <c r="DB49" i="2"/>
  <c r="AW48" i="2"/>
  <c r="DG48" i="2"/>
  <c r="AW41" i="2"/>
  <c r="DG41" i="2"/>
  <c r="AW37" i="2"/>
  <c r="DG37" i="2"/>
  <c r="AW36" i="2"/>
  <c r="DG36" i="2"/>
  <c r="AS58" i="2"/>
  <c r="DC58" i="2"/>
  <c r="AX45" i="2"/>
  <c r="DH45" i="2"/>
  <c r="AR45" i="2"/>
  <c r="DB45" i="2"/>
  <c r="DI52" i="2"/>
  <c r="AY57" i="2" l="1"/>
  <c r="DI57" i="2"/>
  <c r="AY46" i="2"/>
  <c r="DI46" i="2"/>
  <c r="AR46" i="2"/>
  <c r="DB46" i="2"/>
  <c r="AY51" i="2"/>
  <c r="DJ51" i="2" s="1"/>
  <c r="CY34" i="2"/>
  <c r="AY45" i="2"/>
  <c r="DI45" i="2"/>
  <c r="AX41" i="2"/>
  <c r="DH41" i="2"/>
  <c r="AR33" i="2"/>
  <c r="DB33" i="2"/>
  <c r="AS57" i="2"/>
  <c r="DC57" i="2"/>
  <c r="AX55" i="2"/>
  <c r="DH55" i="2"/>
  <c r="AS49" i="2"/>
  <c r="DC49" i="2"/>
  <c r="AR53" i="2"/>
  <c r="DB53" i="2"/>
  <c r="AR37" i="2"/>
  <c r="DB37" i="2"/>
  <c r="AX42" i="2"/>
  <c r="DH42" i="2"/>
  <c r="AY35" i="2"/>
  <c r="DI35" i="2"/>
  <c r="AR42" i="2"/>
  <c r="DB42" i="2"/>
  <c r="AS55" i="2"/>
  <c r="DC55" i="2"/>
  <c r="AX40" i="2"/>
  <c r="DH40" i="2"/>
  <c r="AX33" i="2"/>
  <c r="DH33" i="2"/>
  <c r="AX36" i="2"/>
  <c r="DH36" i="2"/>
  <c r="AR48" i="2"/>
  <c r="DB48" i="2"/>
  <c r="AY58" i="2"/>
  <c r="DI58" i="2"/>
  <c r="AS40" i="2"/>
  <c r="DC40" i="2"/>
  <c r="AS45" i="2"/>
  <c r="DC45" i="2"/>
  <c r="AT58" i="2"/>
  <c r="DE58" i="2" s="1"/>
  <c r="AX48" i="2"/>
  <c r="DH48" i="2"/>
  <c r="AR41" i="2"/>
  <c r="DB41" i="2"/>
  <c r="AX53" i="2"/>
  <c r="DH53" i="2"/>
  <c r="AT44" i="2"/>
  <c r="CY44" i="2" s="1"/>
  <c r="AY49" i="2"/>
  <c r="DI49" i="2"/>
  <c r="AR36" i="2"/>
  <c r="DB36" i="2"/>
  <c r="AR54" i="2"/>
  <c r="DB54" i="2"/>
  <c r="AR47" i="2"/>
  <c r="DB47" i="2"/>
  <c r="AS35" i="2"/>
  <c r="DC35" i="2"/>
  <c r="AX37" i="2"/>
  <c r="DH37" i="2"/>
  <c r="AX47" i="2"/>
  <c r="DH47" i="2"/>
  <c r="AR39" i="2"/>
  <c r="DB39" i="2"/>
  <c r="AX39" i="2"/>
  <c r="DH39" i="2"/>
  <c r="DB51" i="2"/>
  <c r="AR51" i="2"/>
  <c r="AS38" i="2"/>
  <c r="DC38" i="2"/>
  <c r="AX54" i="2"/>
  <c r="DH54" i="2"/>
  <c r="CY56" i="2"/>
  <c r="AS43" i="2"/>
  <c r="AX38" i="2"/>
  <c r="DH38" i="2"/>
  <c r="DJ52" i="2"/>
  <c r="AZ51" i="2" l="1"/>
  <c r="AZ46" i="2"/>
  <c r="DK46" i="2" s="1"/>
  <c r="DJ46" i="2"/>
  <c r="AS46" i="2"/>
  <c r="DC46" i="2"/>
  <c r="AZ57" i="2"/>
  <c r="DK57" i="2" s="1"/>
  <c r="DJ57" i="2"/>
  <c r="AT38" i="2"/>
  <c r="DE38" i="2" s="1"/>
  <c r="AT40" i="2"/>
  <c r="DE40" i="2" s="1"/>
  <c r="AY33" i="2"/>
  <c r="DI33" i="2"/>
  <c r="AY39" i="2"/>
  <c r="DI39" i="2"/>
  <c r="AY37" i="2"/>
  <c r="DI37" i="2"/>
  <c r="AY38" i="2"/>
  <c r="DI38" i="2"/>
  <c r="DC51" i="2"/>
  <c r="AS51" i="2"/>
  <c r="DC52" i="2"/>
  <c r="AY47" i="2"/>
  <c r="DI47" i="2"/>
  <c r="AS54" i="2"/>
  <c r="DC54" i="2"/>
  <c r="AZ49" i="2"/>
  <c r="DK49" i="2" s="1"/>
  <c r="DJ49" i="2"/>
  <c r="AY53" i="2"/>
  <c r="DI53" i="2"/>
  <c r="AS42" i="2"/>
  <c r="DC42" i="2"/>
  <c r="AY42" i="2"/>
  <c r="DI42" i="2"/>
  <c r="AT49" i="2"/>
  <c r="AT57" i="2"/>
  <c r="AY41" i="2"/>
  <c r="DI41" i="2"/>
  <c r="AT43" i="2"/>
  <c r="AY54" i="2"/>
  <c r="DI54" i="2"/>
  <c r="DB52" i="2"/>
  <c r="AS39" i="2"/>
  <c r="DC39" i="2"/>
  <c r="AT35" i="2"/>
  <c r="DE35" i="2" s="1"/>
  <c r="AS36" i="2"/>
  <c r="DC36" i="2"/>
  <c r="AS41" i="2"/>
  <c r="DC41" i="2"/>
  <c r="AT55" i="2"/>
  <c r="DE55" i="2" s="1"/>
  <c r="AZ35" i="2"/>
  <c r="DK35" i="2" s="1"/>
  <c r="DJ35" i="2"/>
  <c r="AS53" i="2"/>
  <c r="DC53" i="2"/>
  <c r="AY55" i="2"/>
  <c r="DI55" i="2"/>
  <c r="AS33" i="2"/>
  <c r="DC33" i="2"/>
  <c r="AZ45" i="2"/>
  <c r="DK45" i="2" s="1"/>
  <c r="DJ45" i="2"/>
  <c r="DK52" i="2"/>
  <c r="DK51" i="2"/>
  <c r="AS47" i="2"/>
  <c r="DC47" i="2"/>
  <c r="AY48" i="2"/>
  <c r="DI48" i="2"/>
  <c r="AS48" i="2"/>
  <c r="DC48" i="2"/>
  <c r="AT45" i="2"/>
  <c r="AZ58" i="2"/>
  <c r="DK58" i="2" s="1"/>
  <c r="DJ58" i="2"/>
  <c r="AY36" i="2"/>
  <c r="DI36" i="2"/>
  <c r="AY40" i="2"/>
  <c r="DI40" i="2"/>
  <c r="AS37" i="2"/>
  <c r="DC37" i="2"/>
  <c r="AT46" i="2" l="1"/>
  <c r="DE46" i="2" s="1"/>
  <c r="AZ41" i="2"/>
  <c r="DK41" i="2" s="1"/>
  <c r="DJ41" i="2"/>
  <c r="AZ33" i="2"/>
  <c r="DK33" i="2" s="1"/>
  <c r="DJ33" i="2"/>
  <c r="AZ40" i="2"/>
  <c r="DK40" i="2" s="1"/>
  <c r="DJ40" i="2"/>
  <c r="AT48" i="2"/>
  <c r="DE48" i="2" s="1"/>
  <c r="AT47" i="2"/>
  <c r="DE47" i="2" s="1"/>
  <c r="AZ55" i="2"/>
  <c r="DK55" i="2" s="1"/>
  <c r="DJ55" i="2"/>
  <c r="AT41" i="2"/>
  <c r="DE41" i="2" s="1"/>
  <c r="CY35" i="2"/>
  <c r="AT39" i="2"/>
  <c r="AZ54" i="2"/>
  <c r="DK54" i="2" s="1"/>
  <c r="DJ54" i="2"/>
  <c r="AZ53" i="2"/>
  <c r="DK53" i="2" s="1"/>
  <c r="DJ53" i="2"/>
  <c r="AT54" i="2"/>
  <c r="DE54" i="2" s="1"/>
  <c r="AT51" i="2"/>
  <c r="CY51" i="2" s="1"/>
  <c r="AZ38" i="2"/>
  <c r="DK38" i="2" s="1"/>
  <c r="DJ38" i="2"/>
  <c r="AZ39" i="2"/>
  <c r="DK39" i="2" s="1"/>
  <c r="DJ39" i="2"/>
  <c r="CY58" i="2"/>
  <c r="AT37" i="2"/>
  <c r="DE37" i="2" s="1"/>
  <c r="AZ36" i="2"/>
  <c r="DK36" i="2" s="1"/>
  <c r="DJ36" i="2"/>
  <c r="DE45" i="2"/>
  <c r="CY45" i="2"/>
  <c r="AZ48" i="2"/>
  <c r="DJ48" i="2"/>
  <c r="AT33" i="2"/>
  <c r="DE33" i="2" s="1"/>
  <c r="AT53" i="2"/>
  <c r="DE53" i="2" s="1"/>
  <c r="AT42" i="2"/>
  <c r="AZ47" i="2"/>
  <c r="DK47" i="2" s="1"/>
  <c r="DJ47" i="2"/>
  <c r="AZ37" i="2"/>
  <c r="DK37" i="2" s="1"/>
  <c r="DJ37" i="2"/>
  <c r="DE49" i="2"/>
  <c r="CY49" i="2"/>
  <c r="AT36" i="2"/>
  <c r="DE43" i="2"/>
  <c r="DE57" i="2"/>
  <c r="CY57" i="2"/>
  <c r="AZ42" i="2"/>
  <c r="DK42" i="2" s="1"/>
  <c r="DJ42" i="2"/>
  <c r="CY46" i="2" l="1"/>
  <c r="CY38" i="2"/>
  <c r="CY33" i="2"/>
  <c r="CY41" i="2"/>
  <c r="CY47" i="2"/>
  <c r="CY40" i="2"/>
  <c r="AV43" i="2"/>
  <c r="DF43" i="2"/>
  <c r="DE42" i="2"/>
  <c r="CY42" i="2"/>
  <c r="CY55" i="2"/>
  <c r="CY53" i="2"/>
  <c r="CY37" i="2"/>
  <c r="DK48" i="2"/>
  <c r="CY48" i="2"/>
  <c r="DE36" i="2"/>
  <c r="CY36" i="2"/>
  <c r="DE52" i="2"/>
  <c r="DE51" i="2"/>
  <c r="CY54" i="2"/>
  <c r="DE39" i="2"/>
  <c r="CY39" i="2"/>
  <c r="CY52" i="2" l="1"/>
  <c r="AW43" i="2"/>
  <c r="DG43" i="2"/>
  <c r="D31" i="2"/>
  <c r="D30" i="2"/>
  <c r="D29" i="2"/>
  <c r="D28" i="2"/>
  <c r="D27" i="2"/>
  <c r="D21" i="2"/>
  <c r="D20" i="2"/>
  <c r="D19" i="2"/>
  <c r="D11" i="2"/>
  <c r="DE34" i="2"/>
  <c r="D14" i="2"/>
  <c r="D25" i="2"/>
  <c r="AX43" i="2" l="1"/>
  <c r="DH43" i="2"/>
  <c r="D26" i="2"/>
  <c r="D24" i="2"/>
  <c r="D18" i="2"/>
  <c r="D17" i="2"/>
  <c r="D15" i="2"/>
  <c r="D13" i="2"/>
  <c r="D12" i="2"/>
  <c r="D10" i="2"/>
  <c r="D9" i="2"/>
  <c r="D8" i="2"/>
  <c r="E41" i="2"/>
  <c r="CL41" i="2" s="1"/>
  <c r="F41" i="2"/>
  <c r="CM41" i="2" s="1"/>
  <c r="G41" i="2"/>
  <c r="CN41" i="2" s="1"/>
  <c r="H41" i="2"/>
  <c r="CO41" i="2" s="1"/>
  <c r="I41" i="2"/>
  <c r="CP41" i="2" s="1"/>
  <c r="J41" i="2"/>
  <c r="CQ41" i="2" s="1"/>
  <c r="K41" i="2"/>
  <c r="CR41" i="2" s="1"/>
  <c r="L41" i="2"/>
  <c r="CS41" i="2" s="1"/>
  <c r="M41" i="2"/>
  <c r="CT41" i="2" s="1"/>
  <c r="N41" i="2"/>
  <c r="CU41" i="2" s="1"/>
  <c r="O41" i="2"/>
  <c r="CV41" i="2" s="1"/>
  <c r="P41" i="2"/>
  <c r="CW41" i="2" s="1"/>
  <c r="E46" i="2"/>
  <c r="CL46" i="2" s="1"/>
  <c r="F46" i="2"/>
  <c r="CM46" i="2" s="1"/>
  <c r="G46" i="2"/>
  <c r="CN46" i="2" s="1"/>
  <c r="H46" i="2"/>
  <c r="CO46" i="2" s="1"/>
  <c r="I46" i="2"/>
  <c r="CP46" i="2" s="1"/>
  <c r="J46" i="2"/>
  <c r="CQ46" i="2" s="1"/>
  <c r="K46" i="2"/>
  <c r="CR46" i="2" s="1"/>
  <c r="L46" i="2"/>
  <c r="CS46" i="2" s="1"/>
  <c r="M46" i="2"/>
  <c r="CT46" i="2" s="1"/>
  <c r="N46" i="2"/>
  <c r="CU46" i="2" s="1"/>
  <c r="O46" i="2"/>
  <c r="CV46" i="2" s="1"/>
  <c r="P46" i="2"/>
  <c r="CW46" i="2" s="1"/>
  <c r="G9" i="4" l="1"/>
  <c r="G15" i="4"/>
  <c r="G19" i="4"/>
  <c r="G21" i="4"/>
  <c r="G23" i="4"/>
  <c r="M18" i="4"/>
  <c r="K19" i="4"/>
  <c r="M12" i="4"/>
  <c r="M16" i="4"/>
  <c r="E7" i="4"/>
  <c r="E11" i="4"/>
  <c r="E15" i="4"/>
  <c r="E17" i="4"/>
  <c r="K17" i="4"/>
  <c r="K9" i="4"/>
  <c r="G17" i="4"/>
  <c r="E19" i="4"/>
  <c r="E21" i="4"/>
  <c r="E23" i="4"/>
  <c r="L17" i="4"/>
  <c r="G10" i="4"/>
  <c r="K13" i="4"/>
  <c r="K8" i="4"/>
  <c r="K12" i="4"/>
  <c r="K21" i="4"/>
  <c r="K11" i="4"/>
  <c r="G13" i="4"/>
  <c r="K15" i="4"/>
  <c r="K23" i="4"/>
  <c r="J24" i="4"/>
  <c r="M13" i="4"/>
  <c r="L23" i="4"/>
  <c r="D24" i="4"/>
  <c r="K7" i="4"/>
  <c r="M8" i="4"/>
  <c r="M9" i="4"/>
  <c r="M20" i="4"/>
  <c r="G7" i="4"/>
  <c r="E9" i="4"/>
  <c r="M10" i="4"/>
  <c r="G11" i="4"/>
  <c r="E13" i="4"/>
  <c r="M14" i="4"/>
  <c r="K16" i="4"/>
  <c r="G18" i="4"/>
  <c r="K22" i="4"/>
  <c r="G8" i="4"/>
  <c r="E20" i="4"/>
  <c r="K20" i="4"/>
  <c r="M21" i="4"/>
  <c r="G22" i="4"/>
  <c r="M22" i="4"/>
  <c r="CX41" i="2"/>
  <c r="DO41" i="2" s="1"/>
  <c r="L11" i="4"/>
  <c r="L15" i="4"/>
  <c r="CX46" i="2"/>
  <c r="DO46" i="2" s="1"/>
  <c r="G6" i="4"/>
  <c r="K6" i="4"/>
  <c r="E8" i="4"/>
  <c r="L8" i="4"/>
  <c r="K10" i="4"/>
  <c r="E12" i="4"/>
  <c r="L12" i="4"/>
  <c r="G14" i="4"/>
  <c r="K14" i="4"/>
  <c r="E16" i="4"/>
  <c r="L16" i="4"/>
  <c r="M17" i="4"/>
  <c r="K18" i="4"/>
  <c r="L20" i="4"/>
  <c r="L19" i="4"/>
  <c r="H24" i="4"/>
  <c r="M6" i="4"/>
  <c r="L9" i="4"/>
  <c r="L13" i="4"/>
  <c r="L21" i="4"/>
  <c r="L7" i="4"/>
  <c r="C24" i="4"/>
  <c r="I24" i="4"/>
  <c r="L6" i="4"/>
  <c r="M7" i="4"/>
  <c r="E10" i="4"/>
  <c r="L10" i="4"/>
  <c r="M11" i="4"/>
  <c r="G12" i="4"/>
  <c r="E14" i="4"/>
  <c r="L14" i="4"/>
  <c r="M15" i="4"/>
  <c r="G16" i="4"/>
  <c r="E18" i="4"/>
  <c r="L18" i="4"/>
  <c r="M19" i="4"/>
  <c r="G20" i="4"/>
  <c r="E22" i="4"/>
  <c r="L22" i="4"/>
  <c r="M23" i="4"/>
  <c r="AY43" i="2"/>
  <c r="DD58" i="2"/>
  <c r="DL58" i="2" s="1"/>
  <c r="DD57" i="2"/>
  <c r="DL57" i="2" s="1"/>
  <c r="DL56" i="2"/>
  <c r="DD55" i="2"/>
  <c r="DL55" i="2" s="1"/>
  <c r="DD54" i="2"/>
  <c r="DL54" i="2" s="1"/>
  <c r="DD53" i="2"/>
  <c r="DL53" i="2" s="1"/>
  <c r="DD52" i="2"/>
  <c r="DL52" i="2" s="1"/>
  <c r="DD51" i="2"/>
  <c r="DL51" i="2" s="1"/>
  <c r="DD49" i="2"/>
  <c r="DL49" i="2" s="1"/>
  <c r="DD48" i="2"/>
  <c r="DL48" i="2" s="1"/>
  <c r="DD47" i="2"/>
  <c r="DL47" i="2" s="1"/>
  <c r="DD46" i="2"/>
  <c r="DL46" i="2" s="1"/>
  <c r="DD45" i="2"/>
  <c r="DL45" i="2" s="1"/>
  <c r="DD44" i="2"/>
  <c r="DL44" i="2" s="1"/>
  <c r="DD43" i="2"/>
  <c r="DD42" i="2"/>
  <c r="DL42" i="2" s="1"/>
  <c r="DD41" i="2"/>
  <c r="DL41" i="2" s="1"/>
  <c r="DD40" i="2"/>
  <c r="DL40" i="2" s="1"/>
  <c r="DD39" i="2"/>
  <c r="DL39" i="2" s="1"/>
  <c r="DD38" i="2"/>
  <c r="DL38" i="2" s="1"/>
  <c r="DD37" i="2"/>
  <c r="DL37" i="2" s="1"/>
  <c r="DD36" i="2"/>
  <c r="DL36" i="2" s="1"/>
  <c r="DD35" i="2"/>
  <c r="DL35" i="2" s="1"/>
  <c r="DD33" i="2"/>
  <c r="DL33" i="2" s="1"/>
  <c r="DK34" i="2"/>
  <c r="DI34" i="2"/>
  <c r="DJ34" i="2"/>
  <c r="DF34" i="2"/>
  <c r="DB34" i="2"/>
  <c r="DG34" i="2"/>
  <c r="DC34" i="2"/>
  <c r="DH34" i="2"/>
  <c r="DD34" i="2"/>
  <c r="CZ34" i="2"/>
  <c r="DA34" i="2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N24" i="4"/>
  <c r="E6" i="4"/>
  <c r="F47" i="2"/>
  <c r="CM47" i="2" s="1"/>
  <c r="G47" i="2"/>
  <c r="CN47" i="2" s="1"/>
  <c r="H47" i="2"/>
  <c r="CO47" i="2" s="1"/>
  <c r="I47" i="2"/>
  <c r="CP47" i="2" s="1"/>
  <c r="J47" i="2"/>
  <c r="CQ47" i="2" s="1"/>
  <c r="K47" i="2"/>
  <c r="CR47" i="2" s="1"/>
  <c r="L47" i="2"/>
  <c r="CS47" i="2" s="1"/>
  <c r="M47" i="2"/>
  <c r="CT47" i="2" s="1"/>
  <c r="N47" i="2"/>
  <c r="CU47" i="2" s="1"/>
  <c r="O47" i="2"/>
  <c r="CV47" i="2" s="1"/>
  <c r="P47" i="2"/>
  <c r="CW47" i="2" s="1"/>
  <c r="F48" i="2"/>
  <c r="CM48" i="2" s="1"/>
  <c r="G48" i="2"/>
  <c r="CN48" i="2" s="1"/>
  <c r="H48" i="2"/>
  <c r="CO48" i="2" s="1"/>
  <c r="I48" i="2"/>
  <c r="CP48" i="2" s="1"/>
  <c r="J48" i="2"/>
  <c r="CQ48" i="2" s="1"/>
  <c r="K48" i="2"/>
  <c r="CR48" i="2" s="1"/>
  <c r="L48" i="2"/>
  <c r="CS48" i="2" s="1"/>
  <c r="M48" i="2"/>
  <c r="CT48" i="2" s="1"/>
  <c r="N48" i="2"/>
  <c r="CU48" i="2" s="1"/>
  <c r="O48" i="2"/>
  <c r="CV48" i="2" s="1"/>
  <c r="P48" i="2"/>
  <c r="CW48" i="2" s="1"/>
  <c r="F49" i="2"/>
  <c r="CM49" i="2" s="1"/>
  <c r="G49" i="2"/>
  <c r="CN49" i="2" s="1"/>
  <c r="H49" i="2"/>
  <c r="CO49" i="2" s="1"/>
  <c r="I49" i="2"/>
  <c r="CP49" i="2" s="1"/>
  <c r="J49" i="2"/>
  <c r="CQ49" i="2" s="1"/>
  <c r="K49" i="2"/>
  <c r="CR49" i="2" s="1"/>
  <c r="L49" i="2"/>
  <c r="CS49" i="2" s="1"/>
  <c r="M49" i="2"/>
  <c r="CT49" i="2" s="1"/>
  <c r="N49" i="2"/>
  <c r="CU49" i="2" s="1"/>
  <c r="O49" i="2"/>
  <c r="CV49" i="2" s="1"/>
  <c r="P49" i="2"/>
  <c r="CW49" i="2" s="1"/>
  <c r="F51" i="2"/>
  <c r="CM51" i="2" s="1"/>
  <c r="G51" i="2"/>
  <c r="CN51" i="2" s="1"/>
  <c r="H51" i="2"/>
  <c r="CO51" i="2" s="1"/>
  <c r="I51" i="2"/>
  <c r="CP51" i="2" s="1"/>
  <c r="J51" i="2"/>
  <c r="CQ51" i="2" s="1"/>
  <c r="K51" i="2"/>
  <c r="CR51" i="2" s="1"/>
  <c r="L51" i="2"/>
  <c r="CS51" i="2" s="1"/>
  <c r="M51" i="2"/>
  <c r="CT51" i="2" s="1"/>
  <c r="N51" i="2"/>
  <c r="CU51" i="2" s="1"/>
  <c r="O51" i="2"/>
  <c r="CV51" i="2" s="1"/>
  <c r="P51" i="2"/>
  <c r="CW51" i="2" s="1"/>
  <c r="F52" i="2"/>
  <c r="CM52" i="2" s="1"/>
  <c r="G52" i="2"/>
  <c r="CN52" i="2" s="1"/>
  <c r="H52" i="2"/>
  <c r="CO52" i="2" s="1"/>
  <c r="I52" i="2"/>
  <c r="CP52" i="2" s="1"/>
  <c r="J52" i="2"/>
  <c r="CQ52" i="2" s="1"/>
  <c r="K52" i="2"/>
  <c r="CR52" i="2" s="1"/>
  <c r="L52" i="2"/>
  <c r="CS52" i="2" s="1"/>
  <c r="M52" i="2"/>
  <c r="CT52" i="2" s="1"/>
  <c r="N52" i="2"/>
  <c r="CU52" i="2" s="1"/>
  <c r="O52" i="2"/>
  <c r="CV52" i="2" s="1"/>
  <c r="P52" i="2"/>
  <c r="CW52" i="2" s="1"/>
  <c r="F53" i="2"/>
  <c r="CM53" i="2" s="1"/>
  <c r="G53" i="2"/>
  <c r="CN53" i="2" s="1"/>
  <c r="H53" i="2"/>
  <c r="CO53" i="2" s="1"/>
  <c r="I53" i="2"/>
  <c r="CP53" i="2" s="1"/>
  <c r="J53" i="2"/>
  <c r="CQ53" i="2" s="1"/>
  <c r="K53" i="2"/>
  <c r="CR53" i="2" s="1"/>
  <c r="L53" i="2"/>
  <c r="CS53" i="2" s="1"/>
  <c r="M53" i="2"/>
  <c r="CT53" i="2" s="1"/>
  <c r="N53" i="2"/>
  <c r="CU53" i="2" s="1"/>
  <c r="O53" i="2"/>
  <c r="CV53" i="2" s="1"/>
  <c r="P53" i="2"/>
  <c r="CW53" i="2" s="1"/>
  <c r="F54" i="2"/>
  <c r="CM54" i="2" s="1"/>
  <c r="G54" i="2"/>
  <c r="CN54" i="2" s="1"/>
  <c r="H54" i="2"/>
  <c r="CO54" i="2" s="1"/>
  <c r="I54" i="2"/>
  <c r="CP54" i="2" s="1"/>
  <c r="J54" i="2"/>
  <c r="CQ54" i="2" s="1"/>
  <c r="K54" i="2"/>
  <c r="CR54" i="2" s="1"/>
  <c r="L54" i="2"/>
  <c r="CS54" i="2" s="1"/>
  <c r="M54" i="2"/>
  <c r="CT54" i="2" s="1"/>
  <c r="N54" i="2"/>
  <c r="CU54" i="2" s="1"/>
  <c r="O54" i="2"/>
  <c r="CV54" i="2" s="1"/>
  <c r="P54" i="2"/>
  <c r="CW54" i="2" s="1"/>
  <c r="F55" i="2"/>
  <c r="CM55" i="2" s="1"/>
  <c r="G55" i="2"/>
  <c r="CN55" i="2" s="1"/>
  <c r="H55" i="2"/>
  <c r="CO55" i="2" s="1"/>
  <c r="I55" i="2"/>
  <c r="CP55" i="2" s="1"/>
  <c r="J55" i="2"/>
  <c r="CQ55" i="2" s="1"/>
  <c r="K55" i="2"/>
  <c r="CR55" i="2" s="1"/>
  <c r="L55" i="2"/>
  <c r="CS55" i="2" s="1"/>
  <c r="M55" i="2"/>
  <c r="CT55" i="2" s="1"/>
  <c r="N55" i="2"/>
  <c r="CU55" i="2" s="1"/>
  <c r="O55" i="2"/>
  <c r="CV55" i="2" s="1"/>
  <c r="P55" i="2"/>
  <c r="CW55" i="2" s="1"/>
  <c r="F56" i="2"/>
  <c r="CM56" i="2" s="1"/>
  <c r="G56" i="2"/>
  <c r="CN56" i="2" s="1"/>
  <c r="H56" i="2"/>
  <c r="CO56" i="2" s="1"/>
  <c r="I56" i="2"/>
  <c r="CP56" i="2" s="1"/>
  <c r="J56" i="2"/>
  <c r="CQ56" i="2" s="1"/>
  <c r="K56" i="2"/>
  <c r="CR56" i="2" s="1"/>
  <c r="L56" i="2"/>
  <c r="CS56" i="2" s="1"/>
  <c r="M56" i="2"/>
  <c r="CT56" i="2" s="1"/>
  <c r="N56" i="2"/>
  <c r="CU56" i="2" s="1"/>
  <c r="O56" i="2"/>
  <c r="CV56" i="2" s="1"/>
  <c r="P56" i="2"/>
  <c r="CW56" i="2" s="1"/>
  <c r="F57" i="2"/>
  <c r="CM57" i="2" s="1"/>
  <c r="G57" i="2"/>
  <c r="CN57" i="2" s="1"/>
  <c r="H57" i="2"/>
  <c r="CO57" i="2" s="1"/>
  <c r="I57" i="2"/>
  <c r="CP57" i="2" s="1"/>
  <c r="J57" i="2"/>
  <c r="CQ57" i="2" s="1"/>
  <c r="K57" i="2"/>
  <c r="CR57" i="2" s="1"/>
  <c r="L57" i="2"/>
  <c r="CS57" i="2" s="1"/>
  <c r="M57" i="2"/>
  <c r="CT57" i="2" s="1"/>
  <c r="N57" i="2"/>
  <c r="CU57" i="2" s="1"/>
  <c r="O57" i="2"/>
  <c r="CV57" i="2" s="1"/>
  <c r="P57" i="2"/>
  <c r="CW57" i="2" s="1"/>
  <c r="F58" i="2"/>
  <c r="CM58" i="2" s="1"/>
  <c r="G58" i="2"/>
  <c r="CN58" i="2" s="1"/>
  <c r="H58" i="2"/>
  <c r="CO58" i="2" s="1"/>
  <c r="I58" i="2"/>
  <c r="CP58" i="2" s="1"/>
  <c r="J58" i="2"/>
  <c r="CQ58" i="2" s="1"/>
  <c r="K58" i="2"/>
  <c r="CR58" i="2" s="1"/>
  <c r="L58" i="2"/>
  <c r="CS58" i="2" s="1"/>
  <c r="M58" i="2"/>
  <c r="CT58" i="2" s="1"/>
  <c r="N58" i="2"/>
  <c r="CU58" i="2" s="1"/>
  <c r="O58" i="2"/>
  <c r="CV58" i="2" s="1"/>
  <c r="P58" i="2"/>
  <c r="CW58" i="2" s="1"/>
  <c r="E58" i="2"/>
  <c r="CL58" i="2" s="1"/>
  <c r="E56" i="2"/>
  <c r="CL56" i="2" s="1"/>
  <c r="E57" i="2"/>
  <c r="CL57" i="2" s="1"/>
  <c r="E51" i="2"/>
  <c r="CL51" i="2" s="1"/>
  <c r="E52" i="2"/>
  <c r="CL52" i="2" s="1"/>
  <c r="E53" i="2"/>
  <c r="CL53" i="2" s="1"/>
  <c r="E54" i="2"/>
  <c r="CL54" i="2" s="1"/>
  <c r="E55" i="2"/>
  <c r="CL55" i="2" s="1"/>
  <c r="E48" i="2"/>
  <c r="CL48" i="2" s="1"/>
  <c r="E49" i="2"/>
  <c r="CL49" i="2" s="1"/>
  <c r="E47" i="2"/>
  <c r="CL47" i="2" s="1"/>
  <c r="F42" i="2"/>
  <c r="CM42" i="2" s="1"/>
  <c r="G42" i="2"/>
  <c r="CN42" i="2" s="1"/>
  <c r="H42" i="2"/>
  <c r="CO42" i="2" s="1"/>
  <c r="I42" i="2"/>
  <c r="CP42" i="2" s="1"/>
  <c r="J42" i="2"/>
  <c r="CQ42" i="2" s="1"/>
  <c r="K42" i="2"/>
  <c r="CR42" i="2" s="1"/>
  <c r="L42" i="2"/>
  <c r="CS42" i="2" s="1"/>
  <c r="M42" i="2"/>
  <c r="CT42" i="2" s="1"/>
  <c r="N42" i="2"/>
  <c r="CU42" i="2" s="1"/>
  <c r="O42" i="2"/>
  <c r="CV42" i="2" s="1"/>
  <c r="P42" i="2"/>
  <c r="CW42" i="2" s="1"/>
  <c r="F43" i="2"/>
  <c r="CM43" i="2" s="1"/>
  <c r="G43" i="2"/>
  <c r="CN43" i="2" s="1"/>
  <c r="H43" i="2"/>
  <c r="CO43" i="2" s="1"/>
  <c r="I43" i="2"/>
  <c r="CP43" i="2" s="1"/>
  <c r="J43" i="2"/>
  <c r="CQ43" i="2" s="1"/>
  <c r="K43" i="2"/>
  <c r="CR43" i="2" s="1"/>
  <c r="L43" i="2"/>
  <c r="CS43" i="2" s="1"/>
  <c r="M43" i="2"/>
  <c r="CT43" i="2" s="1"/>
  <c r="N43" i="2"/>
  <c r="CU43" i="2" s="1"/>
  <c r="O43" i="2"/>
  <c r="CV43" i="2" s="1"/>
  <c r="P43" i="2"/>
  <c r="CW43" i="2" s="1"/>
  <c r="F44" i="2"/>
  <c r="CM44" i="2" s="1"/>
  <c r="G44" i="2"/>
  <c r="CN44" i="2" s="1"/>
  <c r="H44" i="2"/>
  <c r="CO44" i="2" s="1"/>
  <c r="I44" i="2"/>
  <c r="CP44" i="2" s="1"/>
  <c r="J44" i="2"/>
  <c r="CQ44" i="2" s="1"/>
  <c r="K44" i="2"/>
  <c r="CR44" i="2" s="1"/>
  <c r="L44" i="2"/>
  <c r="CS44" i="2" s="1"/>
  <c r="M44" i="2"/>
  <c r="CT44" i="2" s="1"/>
  <c r="N44" i="2"/>
  <c r="CU44" i="2" s="1"/>
  <c r="O44" i="2"/>
  <c r="CV44" i="2" s="1"/>
  <c r="P44" i="2"/>
  <c r="CW44" i="2" s="1"/>
  <c r="F45" i="2"/>
  <c r="CM45" i="2" s="1"/>
  <c r="G45" i="2"/>
  <c r="CN45" i="2" s="1"/>
  <c r="H45" i="2"/>
  <c r="CO45" i="2" s="1"/>
  <c r="I45" i="2"/>
  <c r="CP45" i="2" s="1"/>
  <c r="J45" i="2"/>
  <c r="CQ45" i="2" s="1"/>
  <c r="K45" i="2"/>
  <c r="CR45" i="2" s="1"/>
  <c r="L45" i="2"/>
  <c r="CS45" i="2" s="1"/>
  <c r="M45" i="2"/>
  <c r="CT45" i="2" s="1"/>
  <c r="N45" i="2"/>
  <c r="CU45" i="2" s="1"/>
  <c r="O45" i="2"/>
  <c r="CV45" i="2" s="1"/>
  <c r="P45" i="2"/>
  <c r="CW45" i="2" s="1"/>
  <c r="E43" i="2"/>
  <c r="CL43" i="2" s="1"/>
  <c r="E44" i="2"/>
  <c r="CL44" i="2" s="1"/>
  <c r="E45" i="2"/>
  <c r="CL45" i="2" s="1"/>
  <c r="E42" i="2"/>
  <c r="CL42" i="2" s="1"/>
  <c r="F36" i="2"/>
  <c r="CM36" i="2" s="1"/>
  <c r="G36" i="2"/>
  <c r="CN36" i="2" s="1"/>
  <c r="H36" i="2"/>
  <c r="CO36" i="2" s="1"/>
  <c r="I36" i="2"/>
  <c r="CP36" i="2" s="1"/>
  <c r="J36" i="2"/>
  <c r="CQ36" i="2" s="1"/>
  <c r="K36" i="2"/>
  <c r="CR36" i="2" s="1"/>
  <c r="L36" i="2"/>
  <c r="CS36" i="2" s="1"/>
  <c r="M36" i="2"/>
  <c r="CT36" i="2" s="1"/>
  <c r="N36" i="2"/>
  <c r="CU36" i="2" s="1"/>
  <c r="O36" i="2"/>
  <c r="CV36" i="2" s="1"/>
  <c r="P36" i="2"/>
  <c r="CW36" i="2" s="1"/>
  <c r="F37" i="2"/>
  <c r="CM37" i="2" s="1"/>
  <c r="G37" i="2"/>
  <c r="CN37" i="2" s="1"/>
  <c r="H37" i="2"/>
  <c r="CO37" i="2" s="1"/>
  <c r="I37" i="2"/>
  <c r="CP37" i="2" s="1"/>
  <c r="J37" i="2"/>
  <c r="CQ37" i="2" s="1"/>
  <c r="K37" i="2"/>
  <c r="CR37" i="2" s="1"/>
  <c r="L37" i="2"/>
  <c r="CS37" i="2" s="1"/>
  <c r="M37" i="2"/>
  <c r="CT37" i="2" s="1"/>
  <c r="N37" i="2"/>
  <c r="CU37" i="2" s="1"/>
  <c r="O37" i="2"/>
  <c r="CV37" i="2" s="1"/>
  <c r="P37" i="2"/>
  <c r="CW37" i="2" s="1"/>
  <c r="F38" i="2"/>
  <c r="CM38" i="2" s="1"/>
  <c r="G38" i="2"/>
  <c r="CN38" i="2" s="1"/>
  <c r="H38" i="2"/>
  <c r="CO38" i="2" s="1"/>
  <c r="I38" i="2"/>
  <c r="CP38" i="2" s="1"/>
  <c r="J38" i="2"/>
  <c r="CQ38" i="2" s="1"/>
  <c r="K38" i="2"/>
  <c r="CR38" i="2" s="1"/>
  <c r="L38" i="2"/>
  <c r="CS38" i="2" s="1"/>
  <c r="M38" i="2"/>
  <c r="CT38" i="2" s="1"/>
  <c r="N38" i="2"/>
  <c r="CU38" i="2" s="1"/>
  <c r="O38" i="2"/>
  <c r="CV38" i="2" s="1"/>
  <c r="P38" i="2"/>
  <c r="CW38" i="2" s="1"/>
  <c r="F39" i="2"/>
  <c r="CM39" i="2" s="1"/>
  <c r="G39" i="2"/>
  <c r="CN39" i="2" s="1"/>
  <c r="H39" i="2"/>
  <c r="CO39" i="2" s="1"/>
  <c r="I39" i="2"/>
  <c r="CP39" i="2" s="1"/>
  <c r="J39" i="2"/>
  <c r="CQ39" i="2" s="1"/>
  <c r="K39" i="2"/>
  <c r="CR39" i="2" s="1"/>
  <c r="L39" i="2"/>
  <c r="CS39" i="2" s="1"/>
  <c r="M39" i="2"/>
  <c r="CT39" i="2" s="1"/>
  <c r="N39" i="2"/>
  <c r="CU39" i="2" s="1"/>
  <c r="O39" i="2"/>
  <c r="CV39" i="2" s="1"/>
  <c r="P39" i="2"/>
  <c r="CW39" i="2" s="1"/>
  <c r="F40" i="2"/>
  <c r="CM40" i="2" s="1"/>
  <c r="G40" i="2"/>
  <c r="CN40" i="2" s="1"/>
  <c r="H40" i="2"/>
  <c r="CO40" i="2" s="1"/>
  <c r="I40" i="2"/>
  <c r="CP40" i="2" s="1"/>
  <c r="J40" i="2"/>
  <c r="CQ40" i="2" s="1"/>
  <c r="K40" i="2"/>
  <c r="CR40" i="2" s="1"/>
  <c r="L40" i="2"/>
  <c r="CS40" i="2" s="1"/>
  <c r="M40" i="2"/>
  <c r="CT40" i="2" s="1"/>
  <c r="N40" i="2"/>
  <c r="CU40" i="2" s="1"/>
  <c r="O40" i="2"/>
  <c r="CV40" i="2" s="1"/>
  <c r="P40" i="2"/>
  <c r="CW40" i="2" s="1"/>
  <c r="E37" i="2"/>
  <c r="CL37" i="2" s="1"/>
  <c r="E38" i="2"/>
  <c r="CL38" i="2" s="1"/>
  <c r="E39" i="2"/>
  <c r="CL39" i="2" s="1"/>
  <c r="E40" i="2"/>
  <c r="CL40" i="2" s="1"/>
  <c r="E36" i="2"/>
  <c r="CL36" i="2" s="1"/>
  <c r="F35" i="2"/>
  <c r="CM35" i="2" s="1"/>
  <c r="G35" i="2"/>
  <c r="CN35" i="2" s="1"/>
  <c r="H35" i="2"/>
  <c r="CO35" i="2" s="1"/>
  <c r="I35" i="2"/>
  <c r="CP35" i="2" s="1"/>
  <c r="J35" i="2"/>
  <c r="CQ35" i="2" s="1"/>
  <c r="K35" i="2"/>
  <c r="CR35" i="2" s="1"/>
  <c r="L35" i="2"/>
  <c r="CS35" i="2" s="1"/>
  <c r="M35" i="2"/>
  <c r="CT35" i="2" s="1"/>
  <c r="N35" i="2"/>
  <c r="CU35" i="2" s="1"/>
  <c r="O35" i="2"/>
  <c r="CV35" i="2" s="1"/>
  <c r="P35" i="2"/>
  <c r="CW35" i="2" s="1"/>
  <c r="E35" i="2"/>
  <c r="CL35" i="2" s="1"/>
  <c r="E34" i="2"/>
  <c r="CL34" i="2" s="1"/>
  <c r="F34" i="2"/>
  <c r="CM34" i="2" s="1"/>
  <c r="G34" i="2"/>
  <c r="CN34" i="2" s="1"/>
  <c r="H34" i="2"/>
  <c r="CO34" i="2" s="1"/>
  <c r="I34" i="2"/>
  <c r="CP34" i="2" s="1"/>
  <c r="J34" i="2"/>
  <c r="CQ34" i="2" s="1"/>
  <c r="K34" i="2"/>
  <c r="CR34" i="2" s="1"/>
  <c r="L34" i="2"/>
  <c r="CS34" i="2" s="1"/>
  <c r="M34" i="2"/>
  <c r="CT34" i="2" s="1"/>
  <c r="N34" i="2"/>
  <c r="CU34" i="2" s="1"/>
  <c r="O34" i="2"/>
  <c r="CV34" i="2" s="1"/>
  <c r="P34" i="2"/>
  <c r="CW34" i="2" s="1"/>
  <c r="F33" i="2"/>
  <c r="CM33" i="2" s="1"/>
  <c r="G33" i="2"/>
  <c r="CN33" i="2" s="1"/>
  <c r="H33" i="2"/>
  <c r="CO33" i="2" s="1"/>
  <c r="I33" i="2"/>
  <c r="CP33" i="2" s="1"/>
  <c r="J33" i="2"/>
  <c r="CQ33" i="2" s="1"/>
  <c r="K33" i="2"/>
  <c r="CR33" i="2" s="1"/>
  <c r="L33" i="2"/>
  <c r="CS33" i="2" s="1"/>
  <c r="M33" i="2"/>
  <c r="CT33" i="2" s="1"/>
  <c r="N33" i="2"/>
  <c r="CU33" i="2" s="1"/>
  <c r="O33" i="2"/>
  <c r="CV33" i="2" s="1"/>
  <c r="P33" i="2"/>
  <c r="CW33" i="2" s="1"/>
  <c r="CL33" i="2"/>
  <c r="G24" i="4" l="1"/>
  <c r="E24" i="4"/>
  <c r="K24" i="4"/>
  <c r="CX52" i="2"/>
  <c r="DO52" i="2" s="1"/>
  <c r="CX39" i="2"/>
  <c r="DO39" i="2" s="1"/>
  <c r="CX48" i="2"/>
  <c r="DO48" i="2" s="1"/>
  <c r="CX34" i="2"/>
  <c r="DO34" i="2" s="1"/>
  <c r="CX35" i="2"/>
  <c r="DO35" i="2" s="1"/>
  <c r="CX43" i="2"/>
  <c r="CX44" i="2"/>
  <c r="DO44" i="2" s="1"/>
  <c r="CX42" i="2"/>
  <c r="DO42" i="2" s="1"/>
  <c r="AZ43" i="2"/>
  <c r="CX36" i="2"/>
  <c r="DO36" i="2" s="1"/>
  <c r="CX51" i="2"/>
  <c r="DO51" i="2" s="1"/>
  <c r="CX37" i="2"/>
  <c r="DO37" i="2" s="1"/>
  <c r="CX47" i="2"/>
  <c r="DO47" i="2" s="1"/>
  <c r="CX58" i="2"/>
  <c r="DO58" i="2" s="1"/>
  <c r="CX54" i="2"/>
  <c r="DO54" i="2" s="1"/>
  <c r="CX49" i="2"/>
  <c r="DO49" i="2" s="1"/>
  <c r="F24" i="4"/>
  <c r="CX57" i="2"/>
  <c r="DO57" i="2" s="1"/>
  <c r="CX55" i="2"/>
  <c r="DO55" i="2" s="1"/>
  <c r="CX53" i="2"/>
  <c r="DO53" i="2" s="1"/>
  <c r="CX33" i="2"/>
  <c r="DO33" i="2" s="1"/>
  <c r="CX40" i="2"/>
  <c r="DO40" i="2" s="1"/>
  <c r="CX38" i="2"/>
  <c r="DO38" i="2" s="1"/>
  <c r="CX45" i="2"/>
  <c r="DO45" i="2" s="1"/>
  <c r="CX56" i="2"/>
  <c r="DO56" i="2" s="1"/>
  <c r="DL34" i="2"/>
  <c r="L24" i="4"/>
  <c r="M24" i="4"/>
  <c r="DJ43" i="2" l="1"/>
  <c r="CY43" i="2"/>
  <c r="DK43" i="2" l="1"/>
  <c r="DI43" i="2"/>
  <c r="DC43" i="2"/>
  <c r="DA43" i="2"/>
  <c r="CZ43" i="2"/>
  <c r="DL43" i="2" l="1"/>
  <c r="D43" i="2"/>
  <c r="D16" i="2" s="1"/>
  <c r="AI15" i="6"/>
  <c r="AH15" i="6"/>
  <c r="DN43" i="2"/>
  <c r="DO43" i="2" s="1"/>
  <c r="DM43" i="2" l="1"/>
  <c r="AJ15" i="6"/>
</calcChain>
</file>

<file path=xl/sharedStrings.xml><?xml version="1.0" encoding="utf-8"?>
<sst xmlns="http://schemas.openxmlformats.org/spreadsheetml/2006/main" count="3248" uniqueCount="264">
  <si>
    <t>№
пп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</si>
  <si>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</si>
  <si>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</si>
  <si>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</si>
  <si>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</si>
  <si>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</si>
  <si>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</si>
  <si>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</si>
  <si>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</si>
  <si>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</si>
  <si>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</si>
  <si>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</si>
  <si>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</si>
  <si>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</si>
  <si>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</si>
  <si>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</si>
  <si>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</si>
  <si>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</si>
  <si>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</si>
  <si>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</si>
  <si>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</si>
  <si>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</si>
  <si>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</si>
  <si>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</si>
  <si>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</si>
  <si>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</si>
  <si>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</si>
  <si>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</si>
  <si>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</si>
  <si>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</si>
  <si>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</si>
  <si>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</si>
  <si>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</si>
  <si>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</si>
  <si>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</si>
  <si>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</si>
  <si>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</si>
  <si>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</si>
  <si>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</si>
  <si>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</si>
  <si>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</si>
  <si>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</si>
  <si>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</si>
  <si>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</si>
  <si>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</si>
  <si>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</si>
  <si>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</si>
  <si>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</si>
  <si>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</si>
  <si>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</si>
  <si>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</si>
  <si>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</si>
  <si>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</si>
  <si>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</si>
  <si>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</si>
  <si>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</si>
  <si>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</si>
  <si>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</si>
  <si>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</si>
  <si>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</si>
  <si>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</si>
  <si>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</si>
  <si>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</si>
  <si>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</si>
  <si>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</si>
  <si>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</si>
  <si>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</si>
  <si>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</si>
  <si>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</si>
  <si>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</si>
  <si>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</si>
  <si>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млн. рубле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</si>
  <si>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</si>
  <si>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</si>
  <si>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</si>
  <si>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</si>
  <si>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</si>
  <si>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</si>
  <si>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</si>
  <si>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</si>
  <si>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</si>
  <si>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</si>
  <si>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</si>
  <si>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</si>
  <si>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Показатели, утвержденные на базовый период</t>
  </si>
  <si>
    <t>* шаблон предусматривает заполнение только статистических данных по топливу</t>
  </si>
  <si>
    <t>Единица изменения</t>
  </si>
  <si>
    <t>Для генерирующих объектов</t>
  </si>
  <si>
    <t>1.1.</t>
  </si>
  <si>
    <t>цена на электрическую энергию</t>
  </si>
  <si>
    <t>руб./тыс. кВт·ч</t>
  </si>
  <si>
    <t>-</t>
  </si>
  <si>
    <t>1.2.</t>
  </si>
  <si>
    <t>цена на генерирующую мощность</t>
  </si>
  <si>
    <t>руб./МВт в мес.</t>
  </si>
  <si>
    <t>1.3.</t>
  </si>
  <si>
    <t>средний одноставочный тариф на тепловую энергию</t>
  </si>
  <si>
    <t>руб./Гкал</t>
  </si>
  <si>
    <t>1.3.1.</t>
  </si>
  <si>
    <t>одноставочный тариф на горячее водоснабжение</t>
  </si>
  <si>
    <t>1.3.2.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</si>
  <si>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</si>
  <si>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</si>
  <si>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</si>
  <si>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</si>
  <si>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</si>
  <si>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1.3.3.</t>
  </si>
  <si>
    <t>тариф на острый и редуцированный пар</t>
  </si>
  <si>
    <t>1.5.</t>
  </si>
  <si>
    <t>средний тариф на теплоноситель, в том числе:</t>
  </si>
  <si>
    <t>руб./куб. метра</t>
  </si>
  <si>
    <t>вода</t>
  </si>
  <si>
    <t>пар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</si>
  <si>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</si>
  <si>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</si>
  <si>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</si>
  <si>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</si>
  <si>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</si>
  <si>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</si>
  <si>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</si>
  <si>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</si>
  <si>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</si>
  <si>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</si>
  <si>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</si>
  <si>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</si>
  <si>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 том числе топливная составляющая:
</t>
  </si>
  <si>
    <t>ГЭС-1</t>
  </si>
  <si>
    <t>ГРЭС-3</t>
  </si>
  <si>
    <t>ТЭЦ-8</t>
  </si>
  <si>
    <t>ТЭЦ-9</t>
  </si>
  <si>
    <t>ТЭЦ-11</t>
  </si>
  <si>
    <t>ТЭЦ-12</t>
  </si>
  <si>
    <t>ТЭЦ-16</t>
  </si>
  <si>
    <t>ТЭЦ-17</t>
  </si>
  <si>
    <t>ТЭЦ-20</t>
  </si>
  <si>
    <t>ТЭЦ-21</t>
  </si>
  <si>
    <t>ТЭЦ-22</t>
  </si>
  <si>
    <t>ТЭЦ-23</t>
  </si>
  <si>
    <t>ТЭЦ-25</t>
  </si>
  <si>
    <t>ТЭЦ-26</t>
  </si>
  <si>
    <t>ТЭЦ-27</t>
  </si>
  <si>
    <t xml:space="preserve">ГЭС-1 им. Смидовича </t>
  </si>
  <si>
    <t xml:space="preserve">ГРЭС-3 им. Классона </t>
  </si>
  <si>
    <t xml:space="preserve">ТЭЦ-9 ГТЭ 65 ДПМ  </t>
  </si>
  <si>
    <t xml:space="preserve">ТЭЦ16 ПГУ420 ДПМ </t>
  </si>
  <si>
    <t xml:space="preserve">ТЭЦ-21 (Блок 11) ДПМ </t>
  </si>
  <si>
    <t xml:space="preserve">ТЭЦ-23 (Блок  2) ДПМ  </t>
  </si>
  <si>
    <t xml:space="preserve">ТЭЦ-26 ПГУ-420 ДПМ </t>
  </si>
  <si>
    <t xml:space="preserve">ГТУ ТЭЦ г. Павловский Посад ДПМ   </t>
  </si>
  <si>
    <t>ТЭЦ-27 (Блок 3)ДПМ</t>
  </si>
  <si>
    <t>ТЭЦ-27 (Блок 4)ДПМ</t>
  </si>
  <si>
    <t>ТЭЦ-12 ПГУ-220 ДПМ</t>
  </si>
  <si>
    <t>Наименование генерирующих объектов</t>
  </si>
  <si>
    <t xml:space="preserve">ТЭЦ-23 (Блок  2) ДПМ </t>
  </si>
  <si>
    <t>Рентабельность</t>
  </si>
  <si>
    <t>Услуги АТС</t>
  </si>
  <si>
    <t>2013 г.</t>
  </si>
  <si>
    <t>Электроэнергия факт</t>
  </si>
  <si>
    <t>Теплоэнергия факт</t>
  </si>
  <si>
    <t>Отпуск с шин</t>
  </si>
  <si>
    <t>Расх.усл.топлива</t>
  </si>
  <si>
    <t>Уд.расх.топлива</t>
  </si>
  <si>
    <t>Топливная составляющая себестоимости на э/э</t>
  </si>
  <si>
    <t>цена условного топлива</t>
  </si>
  <si>
    <t>Стоимость топлива</t>
  </si>
  <si>
    <t>Отпуск с кол-в</t>
  </si>
  <si>
    <t>Топливная составляющая себестоимости на т/э</t>
  </si>
  <si>
    <t>млн.                  кВт.ч.</t>
  </si>
  <si>
    <t>тыс.тут.</t>
  </si>
  <si>
    <t>г/кВтч</t>
  </si>
  <si>
    <t>руб./                 МВт.ч.</t>
  </si>
  <si>
    <t>руб/тут</t>
  </si>
  <si>
    <t>тыс.руб.</t>
  </si>
  <si>
    <t>тыс.Гкал</t>
  </si>
  <si>
    <t>руб./                 Гкал</t>
  </si>
  <si>
    <t>2013 год</t>
  </si>
  <si>
    <t>ТЭЦ-29</t>
  </si>
  <si>
    <t>П.Посад</t>
  </si>
  <si>
    <t>ТЭЦ-6</t>
  </si>
  <si>
    <t>ИТОГО</t>
  </si>
  <si>
    <t>ГОД</t>
  </si>
  <si>
    <t>год</t>
  </si>
  <si>
    <t>Раздел 2. Основные показатели деятельности генерирующих объектов  ПАО "Мосэнерго"</t>
  </si>
  <si>
    <t>Приложение N 1</t>
  </si>
  <si>
    <t xml:space="preserve">к предложению о размере </t>
  </si>
  <si>
    <t>цен (тарифов)</t>
  </si>
  <si>
    <t>Раздел 1. Информация об организации</t>
  </si>
  <si>
    <t>Полное наименование</t>
  </si>
  <si>
    <t>Публичное акционерное общество энергетики и электрификации «Мосэнерго»</t>
  </si>
  <si>
    <t>Сокращенное наименование</t>
  </si>
  <si>
    <t>ПАО "Мосэнерго"</t>
  </si>
  <si>
    <t>Место нахождения</t>
  </si>
  <si>
    <t>119526, г. Москва, пр-т Вернадского, д. 101, корп. 3</t>
  </si>
  <si>
    <t>Фактический адрес</t>
  </si>
  <si>
    <t>ИНН</t>
  </si>
  <si>
    <t>КПП</t>
  </si>
  <si>
    <t>Ф.И.О. руководителя</t>
  </si>
  <si>
    <t>Управляющий директор ПАО «Мосэнерго» 
Бутко Александр Александрович</t>
  </si>
  <si>
    <t>Адрес электронной почты</t>
  </si>
  <si>
    <t xml:space="preserve">mosenergo@mosenergo.ru
</t>
  </si>
  <si>
    <t>Контактный телефон</t>
  </si>
  <si>
    <t>+7 (495) 957-19-57</t>
  </si>
  <si>
    <t>Факс</t>
  </si>
  <si>
    <t>+7 (495) 957-32-00</t>
  </si>
  <si>
    <t>ПРИЛОЖЕНИЕ</t>
  </si>
  <si>
    <t>к стандартам раскрытия информации</t>
  </si>
  <si>
    <t xml:space="preserve">субъектами оптового и розничных </t>
  </si>
  <si>
    <t>рынков электрической энергии</t>
  </si>
  <si>
    <t>(форма)</t>
  </si>
  <si>
    <t>ПРЕДЛОЖЕНИЕ</t>
  </si>
  <si>
    <t>о размере цен (тарифов),</t>
  </si>
  <si>
    <t xml:space="preserve">                                       </t>
  </si>
  <si>
    <t>(полное наименование юридического лица)</t>
  </si>
  <si>
    <t>______________ПАО "Мосэнерго"_______________</t>
  </si>
  <si>
    <t>(сокращенное наименование юридического лица)</t>
  </si>
  <si>
    <t xml:space="preserve">Раздел 3. Цены (тарифы) на электрическую энергию, поставляемую ПАО «Мосэнерго» в условиях ограничения или отсутствия конкуренции при введении государственного регулирования </t>
  </si>
  <si>
    <t>ТЭЦ-20 ДПМ</t>
  </si>
  <si>
    <t>УРУТ 2017</t>
  </si>
  <si>
    <t>ТЭЦ-27 (Блок 3) ДПМ</t>
  </si>
  <si>
    <t>ТЭЦ-27 (Блок 4) ДПМ</t>
  </si>
  <si>
    <t>ГЭС-1 им.Смидовича</t>
  </si>
  <si>
    <t>ГРЭС-3 им.Классона Мосэнерго</t>
  </si>
  <si>
    <t>ТЭЦ-8 Мосэнерго</t>
  </si>
  <si>
    <t>ТЭЦ-9 Мосэнерго без ДПМ/НВ</t>
  </si>
  <si>
    <t>ТЭЦ-9 Мосэнерго ГТЭ 65 ДПМ</t>
  </si>
  <si>
    <t>ТЭЦ-11 Мосэнерго</t>
  </si>
  <si>
    <t>ТЭЦ-12 Мосэнерго без ДПМ/НВ</t>
  </si>
  <si>
    <t>ТЭЦ-12 Мосэнерго ПГУ 220 (ГТ-1,ТГ-1)</t>
  </si>
  <si>
    <t>ТЭЦ-16 Мосэнерго без ДПМ/НВ</t>
  </si>
  <si>
    <t>ТЭЦ-16 Мосэнерго (ПГУ 420) ДПМ</t>
  </si>
  <si>
    <t>ТЭЦ-20 Мосэнерго без ДПМ/НВ</t>
  </si>
  <si>
    <t>ТЭЦ-20 Мосэнерго (ПГУ-420) ДПМ</t>
  </si>
  <si>
    <t>ТЭЦ-21 Мосэнерго без ДПМ/НВ</t>
  </si>
  <si>
    <t>ТЭЦ-21 Мосэнерго (блок 11) ДПМ</t>
  </si>
  <si>
    <t>ТЭЦ-22 Мосэнерго</t>
  </si>
  <si>
    <t>ТЭЦ-23 Мосэнерго без ДПМ/НВ</t>
  </si>
  <si>
    <t>ТЭЦ-23 Мосэнерго (ТГ-2)</t>
  </si>
  <si>
    <t>ТЭЦ-25 Мосэнерго</t>
  </si>
  <si>
    <t>ТЭЦ-26 Мосэнерго без ДПМ/НВ</t>
  </si>
  <si>
    <t>ТЭЦ-26 (блок 8) ДПМ</t>
  </si>
  <si>
    <t>ТЭЦ-27 Мосэнерго без ДПМ/НВ</t>
  </si>
  <si>
    <t>ТЭЦ-27 Мосэнерго (блок 4) ДПМ</t>
  </si>
  <si>
    <t>ТЭЦ-27 Мосэнерго (блок 3) ДПМ</t>
  </si>
  <si>
    <t>ГТУ ТЭЦ г. Павловский Посад ДПМ/НВ</t>
  </si>
  <si>
    <t>Ц, руб/тут 2017</t>
  </si>
  <si>
    <t>Эотп шин, млн.кВтч 2017</t>
  </si>
  <si>
    <t>Эпо, млн.кВтч 2017</t>
  </si>
  <si>
    <t>Стоимость топлива ээ, 2017 млн.руб.</t>
  </si>
  <si>
    <t>Средняя Ц, руб/тут
2017</t>
  </si>
  <si>
    <t>Эпо, млн.кВтч 2016</t>
  </si>
  <si>
    <t>Стоимость топлива ээ, 2016 млн.руб.</t>
  </si>
  <si>
    <t>откл.</t>
  </si>
  <si>
    <t>ТЭЦ-17 Мосэнерго (кроме ТГ-1,3,6)</t>
  </si>
  <si>
    <t>ТЭЦ-17 Мосэнерго (ТГ-1,3,6)</t>
  </si>
  <si>
    <t>(цены (тарифы) на электрическую энергию, поставляемую в условиях ограничения или отсутствия конкуренции при введении государственного регулирования, на 2022 год)</t>
  </si>
  <si>
    <t>2020 факт</t>
  </si>
  <si>
    <t>2021 утв</t>
  </si>
  <si>
    <t>2022 план</t>
  </si>
  <si>
    <t>Предложения на расчетный период регулирования (на 2022 год)</t>
  </si>
  <si>
    <t>Показатели, утвержденные на базовый период (на 2021 год)</t>
  </si>
  <si>
    <t>Фактические показатели за год, предшествующий базовому периоду (2020 год)</t>
  </si>
  <si>
    <t>Утверждено на 2021 год</t>
  </si>
  <si>
    <t>ТЭЦ-22 без ДПМ</t>
  </si>
  <si>
    <t>ТЭЦ-22 ТГ-9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</si>
</sst>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0.00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" fontId="5" fillId="2" borderId="0" applyBorder="0">
      <alignment horizontal="right"/>
    </xf>
    <xf numFmtId="0" fontId="7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/>
  </cellStyleXfs>
  <cellXfs count="309">
    <xf numFmtId="0" fontId="0" fillId="0" borderId="0" xfId="0"/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/>
    </xf>
    <xf numFmtId="4" fontId="6" fillId="2" borderId="9" xfId="1" applyFont="1" applyFill="1" applyBorder="1" applyAlignment="1" applyProtection="1">
      <alignment horizontal="right" vertical="center"/>
    </xf>
    <xf numFmtId="0" fontId="7" fillId="0" borderId="0" xfId="2"/>
    <xf numFmtId="0" fontId="7" fillId="0" borderId="10" xfId="2" applyBorder="1"/>
    <xf numFmtId="0" fontId="7" fillId="0" borderId="11" xfId="2" applyBorder="1"/>
    <xf numFmtId="0" fontId="7" fillId="0" borderId="14" xfId="2" applyBorder="1"/>
    <xf numFmtId="0" fontId="9" fillId="0" borderId="15" xfId="2" applyFont="1" applyBorder="1"/>
    <xf numFmtId="0" fontId="7" fillId="0" borderId="16" xfId="2" applyBorder="1"/>
    <xf numFmtId="0" fontId="7" fillId="0" borderId="17" xfId="2" applyBorder="1" applyAlignment="1">
      <alignment horizontal="center" wrapText="1"/>
    </xf>
    <xf numFmtId="0" fontId="7" fillId="0" borderId="18" xfId="2" applyBorder="1" applyAlignment="1">
      <alignment horizontal="center" wrapText="1"/>
    </xf>
    <xf numFmtId="0" fontId="7" fillId="0" borderId="19" xfId="2" applyBorder="1" applyAlignment="1">
      <alignment horizontal="center" wrapText="1"/>
    </xf>
    <xf numFmtId="0" fontId="7" fillId="0" borderId="20" xfId="2" applyBorder="1"/>
    <xf numFmtId="0" fontId="7" fillId="0" borderId="21" xfId="2" applyBorder="1" applyAlignment="1">
      <alignment horizontal="center" wrapText="1"/>
    </xf>
    <xf numFmtId="0" fontId="7" fillId="0" borderId="21" xfId="2" applyBorder="1" applyAlignment="1">
      <alignment horizontal="center"/>
    </xf>
    <xf numFmtId="0" fontId="7" fillId="0" borderId="22" xfId="2" applyBorder="1" applyAlignment="1">
      <alignment horizontal="center" wrapText="1"/>
    </xf>
    <xf numFmtId="0" fontId="7" fillId="0" borderId="23" xfId="2" applyBorder="1" applyAlignment="1">
      <alignment horizontal="center"/>
    </xf>
    <xf numFmtId="0" fontId="11" fillId="0" borderId="24" xfId="2" applyFont="1" applyBorder="1"/>
    <xf numFmtId="164" fontId="7" fillId="0" borderId="25" xfId="2" applyNumberFormat="1" applyBorder="1"/>
    <xf numFmtId="165" fontId="7" fillId="0" borderId="25" xfId="2" applyNumberFormat="1" applyBorder="1"/>
    <xf numFmtId="2" fontId="7" fillId="0" borderId="25" xfId="2" applyNumberFormat="1" applyBorder="1"/>
    <xf numFmtId="4" fontId="7" fillId="0" borderId="25" xfId="2" applyNumberFormat="1" applyBorder="1"/>
    <xf numFmtId="3" fontId="7" fillId="0" borderId="23" xfId="2" applyNumberFormat="1" applyBorder="1"/>
    <xf numFmtId="166" fontId="7" fillId="0" borderId="25" xfId="2" applyNumberFormat="1" applyBorder="1" applyAlignment="1">
      <alignment horizontal="right"/>
    </xf>
    <xf numFmtId="4" fontId="7" fillId="0" borderId="25" xfId="2" applyNumberFormat="1" applyBorder="1" applyAlignment="1">
      <alignment horizontal="right"/>
    </xf>
    <xf numFmtId="3" fontId="7" fillId="0" borderId="26" xfId="2" applyNumberFormat="1" applyBorder="1"/>
    <xf numFmtId="0" fontId="7" fillId="0" borderId="27" xfId="2" applyBorder="1"/>
    <xf numFmtId="164" fontId="7" fillId="0" borderId="3" xfId="2" applyNumberFormat="1" applyBorder="1"/>
    <xf numFmtId="165" fontId="7" fillId="0" borderId="3" xfId="2" applyNumberFormat="1" applyBorder="1"/>
    <xf numFmtId="2" fontId="7" fillId="0" borderId="3" xfId="2" applyNumberFormat="1" applyBorder="1"/>
    <xf numFmtId="4" fontId="7" fillId="0" borderId="3" xfId="2" applyNumberFormat="1" applyBorder="1"/>
    <xf numFmtId="3" fontId="7" fillId="0" borderId="28" xfId="2" applyNumberFormat="1" applyBorder="1"/>
    <xf numFmtId="166" fontId="7" fillId="0" borderId="3" xfId="2" applyNumberFormat="1" applyBorder="1" applyAlignment="1">
      <alignment horizontal="right"/>
    </xf>
    <xf numFmtId="4" fontId="7" fillId="0" borderId="3" xfId="2" applyNumberFormat="1" applyBorder="1" applyAlignment="1">
      <alignment horizontal="right"/>
    </xf>
    <xf numFmtId="0" fontId="7" fillId="0" borderId="29" xfId="2" applyBorder="1"/>
    <xf numFmtId="165" fontId="7" fillId="0" borderId="2" xfId="2" applyNumberFormat="1" applyBorder="1"/>
    <xf numFmtId="2" fontId="7" fillId="0" borderId="2" xfId="2" applyNumberFormat="1" applyBorder="1"/>
    <xf numFmtId="4" fontId="7" fillId="0" borderId="2" xfId="2" applyNumberFormat="1" applyBorder="1"/>
    <xf numFmtId="166" fontId="7" fillId="0" borderId="2" xfId="2" applyNumberFormat="1" applyBorder="1" applyAlignment="1">
      <alignment horizontal="right"/>
    </xf>
    <xf numFmtId="4" fontId="7" fillId="0" borderId="2" xfId="2" applyNumberFormat="1" applyBorder="1" applyAlignment="1">
      <alignment horizontal="right"/>
    </xf>
    <xf numFmtId="0" fontId="9" fillId="0" borderId="11" xfId="2" applyFont="1" applyBorder="1"/>
    <xf numFmtId="164" fontId="12" fillId="0" borderId="31" xfId="2" applyNumberFormat="1" applyFont="1" applyBorder="1"/>
    <xf numFmtId="165" fontId="12" fillId="0" borderId="31" xfId="2" applyNumberFormat="1" applyFont="1" applyFill="1" applyBorder="1"/>
    <xf numFmtId="2" fontId="12" fillId="0" borderId="31" xfId="2" applyNumberFormat="1" applyFont="1" applyBorder="1"/>
    <xf numFmtId="4" fontId="12" fillId="0" borderId="31" xfId="2" applyNumberFormat="1" applyFont="1" applyBorder="1"/>
    <xf numFmtId="3" fontId="12" fillId="0" borderId="32" xfId="2" applyNumberFormat="1" applyFont="1" applyBorder="1"/>
    <xf numFmtId="164" fontId="9" fillId="0" borderId="31" xfId="2" applyNumberFormat="1" applyFont="1" applyBorder="1" applyAlignment="1">
      <alignment horizontal="right"/>
    </xf>
    <xf numFmtId="166" fontId="9" fillId="0" borderId="31" xfId="2" applyNumberFormat="1" applyFont="1" applyBorder="1" applyAlignment="1">
      <alignment horizontal="right"/>
    </xf>
    <xf numFmtId="4" fontId="9" fillId="0" borderId="31" xfId="2" applyNumberFormat="1" applyFont="1" applyBorder="1" applyAlignment="1">
      <alignment horizontal="right"/>
    </xf>
    <xf numFmtId="3" fontId="9" fillId="0" borderId="32" xfId="2" applyNumberFormat="1" applyFont="1" applyBorder="1" applyAlignment="1">
      <alignment horizontal="right"/>
    </xf>
    <xf numFmtId="164" fontId="7" fillId="0" borderId="0" xfId="2" applyNumberFormat="1"/>
    <xf numFmtId="167" fontId="13" fillId="0" borderId="0" xfId="2" applyNumberFormat="1" applyFont="1"/>
    <xf numFmtId="3" fontId="9" fillId="0" borderId="0" xfId="2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14" fillId="0" borderId="0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6" fillId="0" borderId="0" xfId="3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vertical="top"/>
    </xf>
    <xf numFmtId="0" fontId="2" fillId="0" borderId="28" xfId="0" applyFont="1" applyBorder="1" applyAlignment="1">
      <alignment horizontal="right"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 wrapText="1"/>
    </xf>
    <xf numFmtId="0" fontId="2" fillId="0" borderId="45" xfId="0" applyFont="1" applyBorder="1" applyAlignment="1">
      <alignment horizontal="right" vertical="top"/>
    </xf>
    <xf numFmtId="0" fontId="2" fillId="0" borderId="46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0" borderId="48" xfId="0" applyFont="1" applyBorder="1" applyAlignment="1">
      <alignment horizontal="right" vertical="top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2" fillId="0" borderId="47" xfId="0" applyFont="1" applyBorder="1" applyAlignment="1">
      <alignment horizontal="center" vertical="top"/>
    </xf>
    <xf numFmtId="0" fontId="2" fillId="0" borderId="16" xfId="0" applyFont="1" applyBorder="1" applyAlignment="1">
      <alignment horizontal="right" vertical="top"/>
    </xf>
    <xf numFmtId="0" fontId="2" fillId="0" borderId="49" xfId="0" applyFont="1" applyBorder="1" applyAlignment="1">
      <alignment horizontal="right" vertical="top"/>
    </xf>
    <xf numFmtId="0" fontId="2" fillId="0" borderId="5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3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0" fontId="2" fillId="0" borderId="53" xfId="0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/>
    </xf>
    <xf numFmtId="0" fontId="2" fillId="0" borderId="54" xfId="0" applyFont="1" applyBorder="1" applyAlignment="1">
      <alignment horizontal="right" vertical="top"/>
    </xf>
    <xf numFmtId="0" fontId="2" fillId="0" borderId="4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2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4" fontId="2" fillId="0" borderId="25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2" fillId="0" borderId="45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53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2" fillId="0" borderId="58" xfId="0" applyFont="1" applyBorder="1" applyAlignment="1">
      <alignment vertical="top"/>
    </xf>
    <xf numFmtId="4" fontId="14" fillId="0" borderId="60" xfId="0" applyNumberFormat="1" applyFont="1" applyBorder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top"/>
    </xf>
    <xf numFmtId="4" fontId="2" fillId="6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2" fillId="0" borderId="42" xfId="0" applyNumberFormat="1" applyFont="1" applyBorder="1" applyAlignment="1">
      <alignment horizontal="right" vertical="top"/>
    </xf>
    <xf numFmtId="2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vertical="top"/>
    </xf>
    <xf numFmtId="4" fontId="2" fillId="0" borderId="52" xfId="0" applyNumberFormat="1" applyFont="1" applyBorder="1" applyAlignment="1">
      <alignment vertical="top"/>
    </xf>
    <xf numFmtId="4" fontId="2" fillId="0" borderId="43" xfId="0" applyNumberFormat="1" applyFont="1" applyFill="1" applyBorder="1" applyAlignment="1">
      <alignment horizontal="right" vertical="top"/>
    </xf>
    <xf numFmtId="4" fontId="2" fillId="0" borderId="2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4" fontId="2" fillId="0" borderId="46" xfId="0" applyNumberFormat="1" applyFont="1" applyFill="1" applyBorder="1" applyAlignment="1">
      <alignment horizontal="right" vertical="top"/>
    </xf>
    <xf numFmtId="0" fontId="2" fillId="0" borderId="5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64" fontId="18" fillId="0" borderId="0" xfId="0" applyNumberFormat="1" applyFont="1" applyFill="1" applyAlignment="1">
      <alignment vertical="top"/>
    </xf>
    <xf numFmtId="4" fontId="2" fillId="0" borderId="50" xfId="0" applyNumberFormat="1" applyFont="1" applyFill="1" applyBorder="1" applyAlignment="1">
      <alignment vertical="top"/>
    </xf>
    <xf numFmtId="4" fontId="2" fillId="0" borderId="51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 vertical="top"/>
    </xf>
    <xf numFmtId="4" fontId="2" fillId="0" borderId="51" xfId="0" applyNumberFormat="1" applyFont="1" applyFill="1" applyBorder="1" applyAlignment="1">
      <alignment horizontal="right" vertical="top"/>
    </xf>
    <xf numFmtId="4" fontId="2" fillId="0" borderId="63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14" fillId="0" borderId="55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8" xfId="0" applyFont="1" applyBorder="1" applyAlignment="1">
      <alignment vertical="top"/>
    </xf>
    <xf numFmtId="4" fontId="19" fillId="0" borderId="55" xfId="0" applyNumberFormat="1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4" fontId="19" fillId="4" borderId="0" xfId="0" applyNumberFormat="1" applyFont="1" applyFill="1" applyBorder="1" applyAlignment="1">
      <alignment vertical="top"/>
    </xf>
    <xf numFmtId="4" fontId="19" fillId="0" borderId="60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4" fontId="14" fillId="0" borderId="0" xfId="0" applyNumberFormat="1" applyFont="1" applyAlignment="1">
      <alignment vertical="top"/>
    </xf>
    <xf numFmtId="0" fontId="2" fillId="0" borderId="39" xfId="0" applyFont="1" applyBorder="1" applyAlignment="1">
      <alignment horizontal="right" vertical="center"/>
    </xf>
    <xf numFmtId="4" fontId="2" fillId="0" borderId="35" xfId="0" applyNumberFormat="1" applyFont="1" applyFill="1" applyBorder="1" applyAlignment="1">
      <alignment horizontal="right" vertical="top"/>
    </xf>
    <xf numFmtId="4" fontId="2" fillId="0" borderId="33" xfId="0" applyNumberFormat="1" applyFont="1" applyFill="1" applyBorder="1" applyAlignment="1">
      <alignment vertical="top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47" xfId="0" applyNumberFormat="1" applyFont="1" applyFill="1" applyBorder="1" applyAlignment="1">
      <alignment horizontal="right" vertical="top"/>
    </xf>
    <xf numFmtId="4" fontId="2" fillId="0" borderId="39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4" fontId="2" fillId="0" borderId="53" xfId="0" applyNumberFormat="1" applyFont="1" applyFill="1" applyBorder="1" applyAlignment="1">
      <alignment horizontal="right" vertical="top"/>
    </xf>
    <xf numFmtId="4" fontId="2" fillId="0" borderId="25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4" fontId="2" fillId="0" borderId="28" xfId="0" applyNumberFormat="1" applyFont="1" applyBorder="1" applyAlignment="1">
      <alignment vertical="top"/>
    </xf>
    <xf numFmtId="4" fontId="2" fillId="0" borderId="45" xfId="0" applyNumberFormat="1" applyFont="1" applyBorder="1" applyAlignment="1">
      <alignment vertical="top"/>
    </xf>
    <xf numFmtId="4" fontId="2" fillId="0" borderId="4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" fontId="2" fillId="0" borderId="64" xfId="0" applyNumberFormat="1" applyFont="1" applyFill="1" applyBorder="1" applyAlignment="1">
      <alignment horizontal="right" vertical="top"/>
    </xf>
    <xf numFmtId="4" fontId="2" fillId="0" borderId="34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0" fontId="2" fillId="0" borderId="57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4" fontId="2" fillId="0" borderId="39" xfId="0" applyNumberFormat="1" applyFont="1" applyFill="1" applyBorder="1" applyAlignment="1">
      <alignment horizontal="right" vertical="top"/>
    </xf>
    <xf numFmtId="4" fontId="2" fillId="0" borderId="43" xfId="0" applyNumberFormat="1" applyFont="1" applyBorder="1" applyAlignment="1">
      <alignment vertical="top"/>
    </xf>
    <xf numFmtId="4" fontId="2" fillId="0" borderId="44" xfId="0" applyNumberFormat="1" applyFont="1" applyBorder="1" applyAlignment="1">
      <alignment vertical="top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3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51" xfId="0" applyFont="1" applyBorder="1" applyAlignment="1">
      <alignment vertical="top"/>
    </xf>
    <xf numFmtId="4" fontId="14" fillId="0" borderId="25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vertical="top"/>
    </xf>
    <xf numFmtId="4" fontId="14" fillId="0" borderId="2" xfId="0" applyNumberFormat="1" applyFont="1" applyFill="1" applyBorder="1" applyAlignment="1">
      <alignment horizontal="right" vertical="top"/>
    </xf>
    <xf numFmtId="4" fontId="14" fillId="0" borderId="3" xfId="0" applyNumberFormat="1" applyFont="1" applyFill="1" applyBorder="1" applyAlignment="1">
      <alignment horizontal="right" vertical="top"/>
    </xf>
    <xf numFmtId="4" fontId="14" fillId="0" borderId="45" xfId="0" applyNumberFormat="1" applyFont="1" applyFill="1" applyBorder="1" applyAlignment="1">
      <alignment horizontal="right" vertical="top"/>
    </xf>
    <xf numFmtId="0" fontId="14" fillId="0" borderId="57" xfId="0" applyFont="1" applyBorder="1" applyAlignment="1">
      <alignment vertical="top"/>
    </xf>
    <xf numFmtId="0" fontId="14" fillId="0" borderId="59" xfId="0" applyFont="1" applyBorder="1" applyAlignment="1">
      <alignment vertical="top"/>
    </xf>
    <xf numFmtId="0" fontId="14" fillId="0" borderId="60" xfId="0" applyFont="1" applyBorder="1" applyAlignment="1">
      <alignment vertical="top"/>
    </xf>
    <xf numFmtId="0" fontId="14" fillId="0" borderId="61" xfId="0" applyFont="1" applyBorder="1" applyAlignment="1">
      <alignment vertical="top"/>
    </xf>
    <xf numFmtId="4" fontId="14" fillId="0" borderId="39" xfId="0" applyNumberFormat="1" applyFont="1" applyBorder="1" applyAlignment="1">
      <alignment vertical="top"/>
    </xf>
    <xf numFmtId="4" fontId="14" fillId="0" borderId="5" xfId="0" applyNumberFormat="1" applyFont="1" applyBorder="1" applyAlignment="1">
      <alignment vertical="top"/>
    </xf>
    <xf numFmtId="4" fontId="14" fillId="0" borderId="47" xfId="0" applyNumberFormat="1" applyFont="1" applyBorder="1" applyAlignment="1">
      <alignment vertical="top"/>
    </xf>
    <xf numFmtId="4" fontId="14" fillId="0" borderId="24" xfId="0" applyNumberFormat="1" applyFont="1" applyFill="1" applyBorder="1" applyAlignment="1">
      <alignment horizontal="right" vertical="top"/>
    </xf>
    <xf numFmtId="4" fontId="14" fillId="0" borderId="29" xfId="0" applyNumberFormat="1" applyFont="1" applyFill="1" applyBorder="1" applyAlignment="1">
      <alignment vertical="top"/>
    </xf>
    <xf numFmtId="4" fontId="14" fillId="0" borderId="29" xfId="0" applyNumberFormat="1" applyFont="1" applyFill="1" applyBorder="1" applyAlignment="1">
      <alignment horizontal="right" vertical="top"/>
    </xf>
    <xf numFmtId="4" fontId="14" fillId="0" borderId="27" xfId="0" applyNumberFormat="1" applyFont="1" applyFill="1" applyBorder="1" applyAlignment="1">
      <alignment horizontal="right" vertical="top"/>
    </xf>
    <xf numFmtId="4" fontId="14" fillId="0" borderId="62" xfId="0" applyNumberFormat="1" applyFont="1" applyFill="1" applyBorder="1" applyAlignment="1">
      <alignment horizontal="right" vertical="top"/>
    </xf>
    <xf numFmtId="4" fontId="14" fillId="0" borderId="53" xfId="0" applyNumberFormat="1" applyFont="1" applyBorder="1" applyAlignment="1">
      <alignment vertical="top"/>
    </xf>
    <xf numFmtId="4" fontId="14" fillId="0" borderId="25" xfId="0" applyNumberFormat="1" applyFont="1" applyBorder="1" applyAlignment="1">
      <alignment vertical="top"/>
    </xf>
    <xf numFmtId="4" fontId="14" fillId="0" borderId="43" xfId="0" applyNumberFormat="1" applyFont="1" applyBorder="1" applyAlignment="1">
      <alignment vertical="top"/>
    </xf>
    <xf numFmtId="4" fontId="14" fillId="0" borderId="3" xfId="0" applyNumberFormat="1" applyFont="1" applyBorder="1" applyAlignment="1">
      <alignment vertical="top"/>
    </xf>
    <xf numFmtId="4" fontId="14" fillId="0" borderId="44" xfId="0" applyNumberFormat="1" applyFont="1" applyBorder="1" applyAlignment="1">
      <alignment vertical="top"/>
    </xf>
    <xf numFmtId="4" fontId="14" fillId="0" borderId="45" xfId="0" applyNumberFormat="1" applyFont="1" applyBorder="1" applyAlignment="1">
      <alignment vertical="top"/>
    </xf>
    <xf numFmtId="4" fontId="20" fillId="0" borderId="54" xfId="0" applyNumberFormat="1" applyFont="1" applyBorder="1" applyAlignment="1">
      <alignment vertical="top"/>
    </xf>
    <xf numFmtId="4" fontId="20" fillId="0" borderId="16" xfId="0" applyNumberFormat="1" applyFont="1" applyBorder="1" applyAlignment="1">
      <alignment vertical="top"/>
    </xf>
    <xf numFmtId="4" fontId="20" fillId="0" borderId="49" xfId="0" applyNumberFormat="1" applyFont="1" applyBorder="1" applyAlignment="1">
      <alignment vertical="top"/>
    </xf>
    <xf numFmtId="4" fontId="21" fillId="0" borderId="56" xfId="0" applyNumberFormat="1" applyFont="1" applyBorder="1" applyAlignment="1">
      <alignment vertical="top"/>
    </xf>
    <xf numFmtId="4" fontId="21" fillId="0" borderId="58" xfId="0" applyNumberFormat="1" applyFont="1" applyBorder="1" applyAlignment="1">
      <alignment vertical="top"/>
    </xf>
    <xf numFmtId="4" fontId="21" fillId="0" borderId="6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2" fontId="2" fillId="0" borderId="43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top"/>
    </xf>
    <xf numFmtId="2" fontId="2" fillId="0" borderId="28" xfId="0" applyNumberFormat="1" applyFont="1" applyFill="1" applyBorder="1" applyAlignment="1">
      <alignment horizontal="right" vertical="top"/>
    </xf>
    <xf numFmtId="2" fontId="2" fillId="0" borderId="44" xfId="0" applyNumberFormat="1" applyFont="1" applyFill="1" applyBorder="1" applyAlignment="1">
      <alignment horizontal="right" vertical="top"/>
    </xf>
    <xf numFmtId="2" fontId="2" fillId="0" borderId="45" xfId="0" applyNumberFormat="1" applyFont="1" applyFill="1" applyBorder="1" applyAlignment="1">
      <alignment horizontal="right" vertical="top"/>
    </xf>
    <xf numFmtId="2" fontId="2" fillId="0" borderId="46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4" fontId="14" fillId="0" borderId="3" xfId="0" applyNumberFormat="1" applyFont="1" applyFill="1" applyBorder="1" applyAlignment="1">
      <alignment vertical="center"/>
    </xf>
    <xf numFmtId="0" fontId="22" fillId="0" borderId="3" xfId="4" applyFont="1" applyFill="1" applyBorder="1" applyAlignment="1" applyProtection="1">
      <alignment horizontal="left" vertical="center" wrapText="1" shrinkToFit="1"/>
      <protection hidden="1"/>
    </xf>
    <xf numFmtId="4" fontId="22" fillId="0" borderId="3" xfId="4" applyNumberFormat="1" applyFont="1" applyFill="1" applyBorder="1" applyAlignment="1" applyProtection="1">
      <alignment horizontal="right" wrapText="1" shrinkToFit="1"/>
      <protection hidden="1"/>
    </xf>
    <xf numFmtId="49" fontId="22" fillId="0" borderId="3" xfId="5" applyNumberFormat="1" applyFont="1" applyFill="1" applyBorder="1" applyAlignment="1" applyProtection="1">
      <alignment horizontal="left" vertical="center" wrapText="1"/>
      <protection hidden="1"/>
    </xf>
    <xf numFmtId="4" fontId="2" fillId="0" borderId="27" xfId="0" applyNumberFormat="1" applyFont="1" applyFill="1" applyBorder="1" applyAlignment="1">
      <alignment vertical="top"/>
    </xf>
    <xf numFmtId="4" fontId="2" fillId="0" borderId="62" xfId="0" applyNumberFormat="1" applyFont="1" applyFill="1" applyBorder="1" applyAlignment="1">
      <alignment vertical="top"/>
    </xf>
    <xf numFmtId="2" fontId="14" fillId="0" borderId="16" xfId="0" applyNumberFormat="1" applyFont="1" applyFill="1" applyBorder="1" applyAlignment="1">
      <alignment horizontal="right" vertical="top"/>
    </xf>
    <xf numFmtId="2" fontId="14" fillId="0" borderId="49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7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9" fillId="3" borderId="12" xfId="2" applyFont="1" applyFill="1" applyBorder="1" applyAlignment="1">
      <alignment horizontal="center" wrapText="1"/>
    </xf>
    <xf numFmtId="0" fontId="9" fillId="3" borderId="13" xfId="2" applyFont="1" applyFill="1" applyBorder="1" applyAlignment="1">
      <alignment horizontal="center" wrapText="1"/>
    </xf>
    <xf numFmtId="0" fontId="10" fillId="0" borderId="10" xfId="2" applyFont="1" applyBorder="1" applyAlignment="1">
      <alignment horizontal="center" vertical="center" textRotation="90" wrapText="1"/>
    </xf>
    <xf numFmtId="0" fontId="10" fillId="0" borderId="14" xfId="2" applyFont="1" applyBorder="1" applyAlignment="1">
      <alignment horizontal="center" vertical="center" textRotation="90" wrapText="1"/>
    </xf>
    <xf numFmtId="0" fontId="10" fillId="0" borderId="30" xfId="2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</cellXfs>
  <cellStyles count="6">
    <cellStyle name="Гиперссылка" xfId="3" builtinId="8"/>
    <cellStyle name="Обычный" xfId="0" builtinId="0"/>
    <cellStyle name="Обычный 2" xfId="2"/>
    <cellStyle name="Обычный 3" xfId="4"/>
    <cellStyle name="Обычный 6" xfId="5"/>
    <cellStyle name="Формула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senergo@mosenerg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B1" zoomScaleNormal="100" zoomScaleSheetLayoutView="100" workbookViewId="0">
      <selection activeCell="H10" sqref="H10"/>
    </sheetView>
  </sheetViews>
  <sheetFormatPr defaultRowHeight="15" x14ac:dyDescent="0.25"/>
  <cols>
    <col min="1" max="1" width="6.28515625" style="67" hidden="1" customWidth="1"/>
    <col min="2" max="2" width="43.5703125" style="67" customWidth="1"/>
    <col min="3" max="3" width="40.5703125" style="67" customWidth="1"/>
    <col min="4" max="256" width="9.140625" style="67"/>
    <col min="257" max="257" width="0" style="67" hidden="1" customWidth="1"/>
    <col min="258" max="258" width="43.5703125" style="67" customWidth="1"/>
    <col min="259" max="259" width="40.5703125" style="67" customWidth="1"/>
    <col min="260" max="512" width="9.140625" style="67"/>
    <col min="513" max="513" width="0" style="67" hidden="1" customWidth="1"/>
    <col min="514" max="514" width="43.5703125" style="67" customWidth="1"/>
    <col min="515" max="515" width="40.5703125" style="67" customWidth="1"/>
    <col min="516" max="768" width="9.140625" style="67"/>
    <col min="769" max="769" width="0" style="67" hidden="1" customWidth="1"/>
    <col min="770" max="770" width="43.5703125" style="67" customWidth="1"/>
    <col min="771" max="771" width="40.5703125" style="67" customWidth="1"/>
    <col min="772" max="1024" width="9.140625" style="67"/>
    <col min="1025" max="1025" width="0" style="67" hidden="1" customWidth="1"/>
    <col min="1026" max="1026" width="43.5703125" style="67" customWidth="1"/>
    <col min="1027" max="1027" width="40.5703125" style="67" customWidth="1"/>
    <col min="1028" max="1280" width="9.140625" style="67"/>
    <col min="1281" max="1281" width="0" style="67" hidden="1" customWidth="1"/>
    <col min="1282" max="1282" width="43.5703125" style="67" customWidth="1"/>
    <col min="1283" max="1283" width="40.5703125" style="67" customWidth="1"/>
    <col min="1284" max="1536" width="9.140625" style="67"/>
    <col min="1537" max="1537" width="0" style="67" hidden="1" customWidth="1"/>
    <col min="1538" max="1538" width="43.5703125" style="67" customWidth="1"/>
    <col min="1539" max="1539" width="40.5703125" style="67" customWidth="1"/>
    <col min="1540" max="1792" width="9.140625" style="67"/>
    <col min="1793" max="1793" width="0" style="67" hidden="1" customWidth="1"/>
    <col min="1794" max="1794" width="43.5703125" style="67" customWidth="1"/>
    <col min="1795" max="1795" width="40.5703125" style="67" customWidth="1"/>
    <col min="1796" max="2048" width="9.140625" style="67"/>
    <col min="2049" max="2049" width="0" style="67" hidden="1" customWidth="1"/>
    <col min="2050" max="2050" width="43.5703125" style="67" customWidth="1"/>
    <col min="2051" max="2051" width="40.5703125" style="67" customWidth="1"/>
    <col min="2052" max="2304" width="9.140625" style="67"/>
    <col min="2305" max="2305" width="0" style="67" hidden="1" customWidth="1"/>
    <col min="2306" max="2306" width="43.5703125" style="67" customWidth="1"/>
    <col min="2307" max="2307" width="40.5703125" style="67" customWidth="1"/>
    <col min="2308" max="2560" width="9.140625" style="67"/>
    <col min="2561" max="2561" width="0" style="67" hidden="1" customWidth="1"/>
    <col min="2562" max="2562" width="43.5703125" style="67" customWidth="1"/>
    <col min="2563" max="2563" width="40.5703125" style="67" customWidth="1"/>
    <col min="2564" max="2816" width="9.140625" style="67"/>
    <col min="2817" max="2817" width="0" style="67" hidden="1" customWidth="1"/>
    <col min="2818" max="2818" width="43.5703125" style="67" customWidth="1"/>
    <col min="2819" max="2819" width="40.5703125" style="67" customWidth="1"/>
    <col min="2820" max="3072" width="9.140625" style="67"/>
    <col min="3073" max="3073" width="0" style="67" hidden="1" customWidth="1"/>
    <col min="3074" max="3074" width="43.5703125" style="67" customWidth="1"/>
    <col min="3075" max="3075" width="40.5703125" style="67" customWidth="1"/>
    <col min="3076" max="3328" width="9.140625" style="67"/>
    <col min="3329" max="3329" width="0" style="67" hidden="1" customWidth="1"/>
    <col min="3330" max="3330" width="43.5703125" style="67" customWidth="1"/>
    <col min="3331" max="3331" width="40.5703125" style="67" customWidth="1"/>
    <col min="3332" max="3584" width="9.140625" style="67"/>
    <col min="3585" max="3585" width="0" style="67" hidden="1" customWidth="1"/>
    <col min="3586" max="3586" width="43.5703125" style="67" customWidth="1"/>
    <col min="3587" max="3587" width="40.5703125" style="67" customWidth="1"/>
    <col min="3588" max="3840" width="9.140625" style="67"/>
    <col min="3841" max="3841" width="0" style="67" hidden="1" customWidth="1"/>
    <col min="3842" max="3842" width="43.5703125" style="67" customWidth="1"/>
    <col min="3843" max="3843" width="40.5703125" style="67" customWidth="1"/>
    <col min="3844" max="4096" width="9.140625" style="67"/>
    <col min="4097" max="4097" width="0" style="67" hidden="1" customWidth="1"/>
    <col min="4098" max="4098" width="43.5703125" style="67" customWidth="1"/>
    <col min="4099" max="4099" width="40.5703125" style="67" customWidth="1"/>
    <col min="4100" max="4352" width="9.140625" style="67"/>
    <col min="4353" max="4353" width="0" style="67" hidden="1" customWidth="1"/>
    <col min="4354" max="4354" width="43.5703125" style="67" customWidth="1"/>
    <col min="4355" max="4355" width="40.5703125" style="67" customWidth="1"/>
    <col min="4356" max="4608" width="9.140625" style="67"/>
    <col min="4609" max="4609" width="0" style="67" hidden="1" customWidth="1"/>
    <col min="4610" max="4610" width="43.5703125" style="67" customWidth="1"/>
    <col min="4611" max="4611" width="40.5703125" style="67" customWidth="1"/>
    <col min="4612" max="4864" width="9.140625" style="67"/>
    <col min="4865" max="4865" width="0" style="67" hidden="1" customWidth="1"/>
    <col min="4866" max="4866" width="43.5703125" style="67" customWidth="1"/>
    <col min="4867" max="4867" width="40.5703125" style="67" customWidth="1"/>
    <col min="4868" max="5120" width="9.140625" style="67"/>
    <col min="5121" max="5121" width="0" style="67" hidden="1" customWidth="1"/>
    <col min="5122" max="5122" width="43.5703125" style="67" customWidth="1"/>
    <col min="5123" max="5123" width="40.5703125" style="67" customWidth="1"/>
    <col min="5124" max="5376" width="9.140625" style="67"/>
    <col min="5377" max="5377" width="0" style="67" hidden="1" customWidth="1"/>
    <col min="5378" max="5378" width="43.5703125" style="67" customWidth="1"/>
    <col min="5379" max="5379" width="40.5703125" style="67" customWidth="1"/>
    <col min="5380" max="5632" width="9.140625" style="67"/>
    <col min="5633" max="5633" width="0" style="67" hidden="1" customWidth="1"/>
    <col min="5634" max="5634" width="43.5703125" style="67" customWidth="1"/>
    <col min="5635" max="5635" width="40.5703125" style="67" customWidth="1"/>
    <col min="5636" max="5888" width="9.140625" style="67"/>
    <col min="5889" max="5889" width="0" style="67" hidden="1" customWidth="1"/>
    <col min="5890" max="5890" width="43.5703125" style="67" customWidth="1"/>
    <col min="5891" max="5891" width="40.5703125" style="67" customWidth="1"/>
    <col min="5892" max="6144" width="9.140625" style="67"/>
    <col min="6145" max="6145" width="0" style="67" hidden="1" customWidth="1"/>
    <col min="6146" max="6146" width="43.5703125" style="67" customWidth="1"/>
    <col min="6147" max="6147" width="40.5703125" style="67" customWidth="1"/>
    <col min="6148" max="6400" width="9.140625" style="67"/>
    <col min="6401" max="6401" width="0" style="67" hidden="1" customWidth="1"/>
    <col min="6402" max="6402" width="43.5703125" style="67" customWidth="1"/>
    <col min="6403" max="6403" width="40.5703125" style="67" customWidth="1"/>
    <col min="6404" max="6656" width="9.140625" style="67"/>
    <col min="6657" max="6657" width="0" style="67" hidden="1" customWidth="1"/>
    <col min="6658" max="6658" width="43.5703125" style="67" customWidth="1"/>
    <col min="6659" max="6659" width="40.5703125" style="67" customWidth="1"/>
    <col min="6660" max="6912" width="9.140625" style="67"/>
    <col min="6913" max="6913" width="0" style="67" hidden="1" customWidth="1"/>
    <col min="6914" max="6914" width="43.5703125" style="67" customWidth="1"/>
    <col min="6915" max="6915" width="40.5703125" style="67" customWidth="1"/>
    <col min="6916" max="7168" width="9.140625" style="67"/>
    <col min="7169" max="7169" width="0" style="67" hidden="1" customWidth="1"/>
    <col min="7170" max="7170" width="43.5703125" style="67" customWidth="1"/>
    <col min="7171" max="7171" width="40.5703125" style="67" customWidth="1"/>
    <col min="7172" max="7424" width="9.140625" style="67"/>
    <col min="7425" max="7425" width="0" style="67" hidden="1" customWidth="1"/>
    <col min="7426" max="7426" width="43.5703125" style="67" customWidth="1"/>
    <col min="7427" max="7427" width="40.5703125" style="67" customWidth="1"/>
    <col min="7428" max="7680" width="9.140625" style="67"/>
    <col min="7681" max="7681" width="0" style="67" hidden="1" customWidth="1"/>
    <col min="7682" max="7682" width="43.5703125" style="67" customWidth="1"/>
    <col min="7683" max="7683" width="40.5703125" style="67" customWidth="1"/>
    <col min="7684" max="7936" width="9.140625" style="67"/>
    <col min="7937" max="7937" width="0" style="67" hidden="1" customWidth="1"/>
    <col min="7938" max="7938" width="43.5703125" style="67" customWidth="1"/>
    <col min="7939" max="7939" width="40.5703125" style="67" customWidth="1"/>
    <col min="7940" max="8192" width="9.140625" style="67"/>
    <col min="8193" max="8193" width="0" style="67" hidden="1" customWidth="1"/>
    <col min="8194" max="8194" width="43.5703125" style="67" customWidth="1"/>
    <col min="8195" max="8195" width="40.5703125" style="67" customWidth="1"/>
    <col min="8196" max="8448" width="9.140625" style="67"/>
    <col min="8449" max="8449" width="0" style="67" hidden="1" customWidth="1"/>
    <col min="8450" max="8450" width="43.5703125" style="67" customWidth="1"/>
    <col min="8451" max="8451" width="40.5703125" style="67" customWidth="1"/>
    <col min="8452" max="8704" width="9.140625" style="67"/>
    <col min="8705" max="8705" width="0" style="67" hidden="1" customWidth="1"/>
    <col min="8706" max="8706" width="43.5703125" style="67" customWidth="1"/>
    <col min="8707" max="8707" width="40.5703125" style="67" customWidth="1"/>
    <col min="8708" max="8960" width="9.140625" style="67"/>
    <col min="8961" max="8961" width="0" style="67" hidden="1" customWidth="1"/>
    <col min="8962" max="8962" width="43.5703125" style="67" customWidth="1"/>
    <col min="8963" max="8963" width="40.5703125" style="67" customWidth="1"/>
    <col min="8964" max="9216" width="9.140625" style="67"/>
    <col min="9217" max="9217" width="0" style="67" hidden="1" customWidth="1"/>
    <col min="9218" max="9218" width="43.5703125" style="67" customWidth="1"/>
    <col min="9219" max="9219" width="40.5703125" style="67" customWidth="1"/>
    <col min="9220" max="9472" width="9.140625" style="67"/>
    <col min="9473" max="9473" width="0" style="67" hidden="1" customWidth="1"/>
    <col min="9474" max="9474" width="43.5703125" style="67" customWidth="1"/>
    <col min="9475" max="9475" width="40.5703125" style="67" customWidth="1"/>
    <col min="9476" max="9728" width="9.140625" style="67"/>
    <col min="9729" max="9729" width="0" style="67" hidden="1" customWidth="1"/>
    <col min="9730" max="9730" width="43.5703125" style="67" customWidth="1"/>
    <col min="9731" max="9731" width="40.5703125" style="67" customWidth="1"/>
    <col min="9732" max="9984" width="9.140625" style="67"/>
    <col min="9985" max="9985" width="0" style="67" hidden="1" customWidth="1"/>
    <col min="9986" max="9986" width="43.5703125" style="67" customWidth="1"/>
    <col min="9987" max="9987" width="40.5703125" style="67" customWidth="1"/>
    <col min="9988" max="10240" width="9.140625" style="67"/>
    <col min="10241" max="10241" width="0" style="67" hidden="1" customWidth="1"/>
    <col min="10242" max="10242" width="43.5703125" style="67" customWidth="1"/>
    <col min="10243" max="10243" width="40.5703125" style="67" customWidth="1"/>
    <col min="10244" max="10496" width="9.140625" style="67"/>
    <col min="10497" max="10497" width="0" style="67" hidden="1" customWidth="1"/>
    <col min="10498" max="10498" width="43.5703125" style="67" customWidth="1"/>
    <col min="10499" max="10499" width="40.5703125" style="67" customWidth="1"/>
    <col min="10500" max="10752" width="9.140625" style="67"/>
    <col min="10753" max="10753" width="0" style="67" hidden="1" customWidth="1"/>
    <col min="10754" max="10754" width="43.5703125" style="67" customWidth="1"/>
    <col min="10755" max="10755" width="40.5703125" style="67" customWidth="1"/>
    <col min="10756" max="11008" width="9.140625" style="67"/>
    <col min="11009" max="11009" width="0" style="67" hidden="1" customWidth="1"/>
    <col min="11010" max="11010" width="43.5703125" style="67" customWidth="1"/>
    <col min="11011" max="11011" width="40.5703125" style="67" customWidth="1"/>
    <col min="11012" max="11264" width="9.140625" style="67"/>
    <col min="11265" max="11265" width="0" style="67" hidden="1" customWidth="1"/>
    <col min="11266" max="11266" width="43.5703125" style="67" customWidth="1"/>
    <col min="11267" max="11267" width="40.5703125" style="67" customWidth="1"/>
    <col min="11268" max="11520" width="9.140625" style="67"/>
    <col min="11521" max="11521" width="0" style="67" hidden="1" customWidth="1"/>
    <col min="11522" max="11522" width="43.5703125" style="67" customWidth="1"/>
    <col min="11523" max="11523" width="40.5703125" style="67" customWidth="1"/>
    <col min="11524" max="11776" width="9.140625" style="67"/>
    <col min="11777" max="11777" width="0" style="67" hidden="1" customWidth="1"/>
    <col min="11778" max="11778" width="43.5703125" style="67" customWidth="1"/>
    <col min="11779" max="11779" width="40.5703125" style="67" customWidth="1"/>
    <col min="11780" max="12032" width="9.140625" style="67"/>
    <col min="12033" max="12033" width="0" style="67" hidden="1" customWidth="1"/>
    <col min="12034" max="12034" width="43.5703125" style="67" customWidth="1"/>
    <col min="12035" max="12035" width="40.5703125" style="67" customWidth="1"/>
    <col min="12036" max="12288" width="9.140625" style="67"/>
    <col min="12289" max="12289" width="0" style="67" hidden="1" customWidth="1"/>
    <col min="12290" max="12290" width="43.5703125" style="67" customWidth="1"/>
    <col min="12291" max="12291" width="40.5703125" style="67" customWidth="1"/>
    <col min="12292" max="12544" width="9.140625" style="67"/>
    <col min="12545" max="12545" width="0" style="67" hidden="1" customWidth="1"/>
    <col min="12546" max="12546" width="43.5703125" style="67" customWidth="1"/>
    <col min="12547" max="12547" width="40.5703125" style="67" customWidth="1"/>
    <col min="12548" max="12800" width="9.140625" style="67"/>
    <col min="12801" max="12801" width="0" style="67" hidden="1" customWidth="1"/>
    <col min="12802" max="12802" width="43.5703125" style="67" customWidth="1"/>
    <col min="12803" max="12803" width="40.5703125" style="67" customWidth="1"/>
    <col min="12804" max="13056" width="9.140625" style="67"/>
    <col min="13057" max="13057" width="0" style="67" hidden="1" customWidth="1"/>
    <col min="13058" max="13058" width="43.5703125" style="67" customWidth="1"/>
    <col min="13059" max="13059" width="40.5703125" style="67" customWidth="1"/>
    <col min="13060" max="13312" width="9.140625" style="67"/>
    <col min="13313" max="13313" width="0" style="67" hidden="1" customWidth="1"/>
    <col min="13314" max="13314" width="43.5703125" style="67" customWidth="1"/>
    <col min="13315" max="13315" width="40.5703125" style="67" customWidth="1"/>
    <col min="13316" max="13568" width="9.140625" style="67"/>
    <col min="13569" max="13569" width="0" style="67" hidden="1" customWidth="1"/>
    <col min="13570" max="13570" width="43.5703125" style="67" customWidth="1"/>
    <col min="13571" max="13571" width="40.5703125" style="67" customWidth="1"/>
    <col min="13572" max="13824" width="9.140625" style="67"/>
    <col min="13825" max="13825" width="0" style="67" hidden="1" customWidth="1"/>
    <col min="13826" max="13826" width="43.5703125" style="67" customWidth="1"/>
    <col min="13827" max="13827" width="40.5703125" style="67" customWidth="1"/>
    <col min="13828" max="14080" width="9.140625" style="67"/>
    <col min="14081" max="14081" width="0" style="67" hidden="1" customWidth="1"/>
    <col min="14082" max="14082" width="43.5703125" style="67" customWidth="1"/>
    <col min="14083" max="14083" width="40.5703125" style="67" customWidth="1"/>
    <col min="14084" max="14336" width="9.140625" style="67"/>
    <col min="14337" max="14337" width="0" style="67" hidden="1" customWidth="1"/>
    <col min="14338" max="14338" width="43.5703125" style="67" customWidth="1"/>
    <col min="14339" max="14339" width="40.5703125" style="67" customWidth="1"/>
    <col min="14340" max="14592" width="9.140625" style="67"/>
    <col min="14593" max="14593" width="0" style="67" hidden="1" customWidth="1"/>
    <col min="14594" max="14594" width="43.5703125" style="67" customWidth="1"/>
    <col min="14595" max="14595" width="40.5703125" style="67" customWidth="1"/>
    <col min="14596" max="14848" width="9.140625" style="67"/>
    <col min="14849" max="14849" width="0" style="67" hidden="1" customWidth="1"/>
    <col min="14850" max="14850" width="43.5703125" style="67" customWidth="1"/>
    <col min="14851" max="14851" width="40.5703125" style="67" customWidth="1"/>
    <col min="14852" max="15104" width="9.140625" style="67"/>
    <col min="15105" max="15105" width="0" style="67" hidden="1" customWidth="1"/>
    <col min="15106" max="15106" width="43.5703125" style="67" customWidth="1"/>
    <col min="15107" max="15107" width="40.5703125" style="67" customWidth="1"/>
    <col min="15108" max="15360" width="9.140625" style="67"/>
    <col min="15361" max="15361" width="0" style="67" hidden="1" customWidth="1"/>
    <col min="15362" max="15362" width="43.5703125" style="67" customWidth="1"/>
    <col min="15363" max="15363" width="40.5703125" style="67" customWidth="1"/>
    <col min="15364" max="15616" width="9.140625" style="67"/>
    <col min="15617" max="15617" width="0" style="67" hidden="1" customWidth="1"/>
    <col min="15618" max="15618" width="43.5703125" style="67" customWidth="1"/>
    <col min="15619" max="15619" width="40.5703125" style="67" customWidth="1"/>
    <col min="15620" max="15872" width="9.140625" style="67"/>
    <col min="15873" max="15873" width="0" style="67" hidden="1" customWidth="1"/>
    <col min="15874" max="15874" width="43.5703125" style="67" customWidth="1"/>
    <col min="15875" max="15875" width="40.5703125" style="67" customWidth="1"/>
    <col min="15876" max="16128" width="9.140625" style="67"/>
    <col min="16129" max="16129" width="0" style="67" hidden="1" customWidth="1"/>
    <col min="16130" max="16130" width="43.5703125" style="67" customWidth="1"/>
    <col min="16131" max="16131" width="40.5703125" style="67" customWidth="1"/>
    <col min="16132" max="16384" width="9.140625" style="67"/>
  </cols>
  <sheetData>
    <row r="1" spans="2:7" x14ac:dyDescent="0.25">
      <c r="E1" s="74"/>
    </row>
    <row r="2" spans="2:7" ht="15" customHeight="1" x14ac:dyDescent="0.25">
      <c r="C2" s="75" t="s">
        <v>204</v>
      </c>
    </row>
    <row r="3" spans="2:7" x14ac:dyDescent="0.25">
      <c r="C3" s="75" t="s">
        <v>205</v>
      </c>
    </row>
    <row r="4" spans="2:7" x14ac:dyDescent="0.25">
      <c r="C4" s="75" t="s">
        <v>206</v>
      </c>
    </row>
    <row r="5" spans="2:7" x14ac:dyDescent="0.25">
      <c r="C5" s="75" t="s">
        <v>207</v>
      </c>
    </row>
    <row r="6" spans="2:7" x14ac:dyDescent="0.25">
      <c r="C6" s="68" t="s">
        <v>208</v>
      </c>
    </row>
    <row r="9" spans="2:7" x14ac:dyDescent="0.25">
      <c r="B9" s="267" t="s">
        <v>209</v>
      </c>
      <c r="C9" s="267"/>
    </row>
    <row r="10" spans="2:7" x14ac:dyDescent="0.25">
      <c r="B10" s="269" t="s">
        <v>210</v>
      </c>
      <c r="C10" s="269"/>
    </row>
    <row r="11" spans="2:7" ht="33.75" customHeight="1" x14ac:dyDescent="0.25">
      <c r="B11" s="270" t="s">
        <v>254</v>
      </c>
      <c r="C11" s="270"/>
      <c r="G11" s="76"/>
    </row>
    <row r="12" spans="2:7" x14ac:dyDescent="0.25">
      <c r="B12" s="267"/>
      <c r="C12" s="267"/>
      <c r="G12" s="76"/>
    </row>
    <row r="13" spans="2:7" x14ac:dyDescent="0.25">
      <c r="B13" s="267" t="s">
        <v>211</v>
      </c>
      <c r="C13" s="267"/>
      <c r="G13" s="76"/>
    </row>
    <row r="14" spans="2:7" x14ac:dyDescent="0.25">
      <c r="B14" s="268" t="s">
        <v>188</v>
      </c>
      <c r="C14" s="268"/>
    </row>
    <row r="15" spans="2:7" x14ac:dyDescent="0.25">
      <c r="B15" s="267" t="s">
        <v>212</v>
      </c>
      <c r="C15" s="267"/>
    </row>
    <row r="16" spans="2:7" x14ac:dyDescent="0.25">
      <c r="B16" s="267"/>
      <c r="C16" s="267"/>
    </row>
    <row r="17" spans="2:3" x14ac:dyDescent="0.25">
      <c r="B17" s="268" t="s">
        <v>213</v>
      </c>
      <c r="C17" s="268"/>
    </row>
    <row r="18" spans="2:3" x14ac:dyDescent="0.25">
      <c r="B18" s="267" t="s">
        <v>214</v>
      </c>
      <c r="C18" s="267"/>
    </row>
  </sheetData>
  <mergeCells count="1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view="pageBreakPreview" topLeftCell="B1" zoomScaleNormal="100" zoomScaleSheetLayoutView="100" workbookViewId="0">
      <selection activeCell="C15" sqref="C15"/>
    </sheetView>
  </sheetViews>
  <sheetFormatPr defaultRowHeight="15" x14ac:dyDescent="0.25"/>
  <cols>
    <col min="1" max="1" width="3.5703125" style="67" customWidth="1"/>
    <col min="2" max="2" width="27.7109375" style="67" customWidth="1"/>
    <col min="3" max="3" width="54.85546875" style="67" customWidth="1"/>
    <col min="4" max="256" width="9.140625" style="67"/>
    <col min="257" max="257" width="0" style="67" hidden="1" customWidth="1"/>
    <col min="258" max="258" width="27.7109375" style="67" customWidth="1"/>
    <col min="259" max="259" width="54.85546875" style="67" customWidth="1"/>
    <col min="260" max="512" width="9.140625" style="67"/>
    <col min="513" max="513" width="0" style="67" hidden="1" customWidth="1"/>
    <col min="514" max="514" width="27.7109375" style="67" customWidth="1"/>
    <col min="515" max="515" width="54.85546875" style="67" customWidth="1"/>
    <col min="516" max="768" width="9.140625" style="67"/>
    <col min="769" max="769" width="0" style="67" hidden="1" customWidth="1"/>
    <col min="770" max="770" width="27.7109375" style="67" customWidth="1"/>
    <col min="771" max="771" width="54.85546875" style="67" customWidth="1"/>
    <col min="772" max="1024" width="9.140625" style="67"/>
    <col min="1025" max="1025" width="0" style="67" hidden="1" customWidth="1"/>
    <col min="1026" max="1026" width="27.7109375" style="67" customWidth="1"/>
    <col min="1027" max="1027" width="54.85546875" style="67" customWidth="1"/>
    <col min="1028" max="1280" width="9.140625" style="67"/>
    <col min="1281" max="1281" width="0" style="67" hidden="1" customWidth="1"/>
    <col min="1282" max="1282" width="27.7109375" style="67" customWidth="1"/>
    <col min="1283" max="1283" width="54.85546875" style="67" customWidth="1"/>
    <col min="1284" max="1536" width="9.140625" style="67"/>
    <col min="1537" max="1537" width="0" style="67" hidden="1" customWidth="1"/>
    <col min="1538" max="1538" width="27.7109375" style="67" customWidth="1"/>
    <col min="1539" max="1539" width="54.85546875" style="67" customWidth="1"/>
    <col min="1540" max="1792" width="9.140625" style="67"/>
    <col min="1793" max="1793" width="0" style="67" hidden="1" customWidth="1"/>
    <col min="1794" max="1794" width="27.7109375" style="67" customWidth="1"/>
    <col min="1795" max="1795" width="54.85546875" style="67" customWidth="1"/>
    <col min="1796" max="2048" width="9.140625" style="67"/>
    <col min="2049" max="2049" width="0" style="67" hidden="1" customWidth="1"/>
    <col min="2050" max="2050" width="27.7109375" style="67" customWidth="1"/>
    <col min="2051" max="2051" width="54.85546875" style="67" customWidth="1"/>
    <col min="2052" max="2304" width="9.140625" style="67"/>
    <col min="2305" max="2305" width="0" style="67" hidden="1" customWidth="1"/>
    <col min="2306" max="2306" width="27.7109375" style="67" customWidth="1"/>
    <col min="2307" max="2307" width="54.85546875" style="67" customWidth="1"/>
    <col min="2308" max="2560" width="9.140625" style="67"/>
    <col min="2561" max="2561" width="0" style="67" hidden="1" customWidth="1"/>
    <col min="2562" max="2562" width="27.7109375" style="67" customWidth="1"/>
    <col min="2563" max="2563" width="54.85546875" style="67" customWidth="1"/>
    <col min="2564" max="2816" width="9.140625" style="67"/>
    <col min="2817" max="2817" width="0" style="67" hidden="1" customWidth="1"/>
    <col min="2818" max="2818" width="27.7109375" style="67" customWidth="1"/>
    <col min="2819" max="2819" width="54.85546875" style="67" customWidth="1"/>
    <col min="2820" max="3072" width="9.140625" style="67"/>
    <col min="3073" max="3073" width="0" style="67" hidden="1" customWidth="1"/>
    <col min="3074" max="3074" width="27.7109375" style="67" customWidth="1"/>
    <col min="3075" max="3075" width="54.85546875" style="67" customWidth="1"/>
    <col min="3076" max="3328" width="9.140625" style="67"/>
    <col min="3329" max="3329" width="0" style="67" hidden="1" customWidth="1"/>
    <col min="3330" max="3330" width="27.7109375" style="67" customWidth="1"/>
    <col min="3331" max="3331" width="54.85546875" style="67" customWidth="1"/>
    <col min="3332" max="3584" width="9.140625" style="67"/>
    <col min="3585" max="3585" width="0" style="67" hidden="1" customWidth="1"/>
    <col min="3586" max="3586" width="27.7109375" style="67" customWidth="1"/>
    <col min="3587" max="3587" width="54.85546875" style="67" customWidth="1"/>
    <col min="3588" max="3840" width="9.140625" style="67"/>
    <col min="3841" max="3841" width="0" style="67" hidden="1" customWidth="1"/>
    <col min="3842" max="3842" width="27.7109375" style="67" customWidth="1"/>
    <col min="3843" max="3843" width="54.85546875" style="67" customWidth="1"/>
    <col min="3844" max="4096" width="9.140625" style="67"/>
    <col min="4097" max="4097" width="0" style="67" hidden="1" customWidth="1"/>
    <col min="4098" max="4098" width="27.7109375" style="67" customWidth="1"/>
    <col min="4099" max="4099" width="54.85546875" style="67" customWidth="1"/>
    <col min="4100" max="4352" width="9.140625" style="67"/>
    <col min="4353" max="4353" width="0" style="67" hidden="1" customWidth="1"/>
    <col min="4354" max="4354" width="27.7109375" style="67" customWidth="1"/>
    <col min="4355" max="4355" width="54.85546875" style="67" customWidth="1"/>
    <col min="4356" max="4608" width="9.140625" style="67"/>
    <col min="4609" max="4609" width="0" style="67" hidden="1" customWidth="1"/>
    <col min="4610" max="4610" width="27.7109375" style="67" customWidth="1"/>
    <col min="4611" max="4611" width="54.85546875" style="67" customWidth="1"/>
    <col min="4612" max="4864" width="9.140625" style="67"/>
    <col min="4865" max="4865" width="0" style="67" hidden="1" customWidth="1"/>
    <col min="4866" max="4866" width="27.7109375" style="67" customWidth="1"/>
    <col min="4867" max="4867" width="54.85546875" style="67" customWidth="1"/>
    <col min="4868" max="5120" width="9.140625" style="67"/>
    <col min="5121" max="5121" width="0" style="67" hidden="1" customWidth="1"/>
    <col min="5122" max="5122" width="27.7109375" style="67" customWidth="1"/>
    <col min="5123" max="5123" width="54.85546875" style="67" customWidth="1"/>
    <col min="5124" max="5376" width="9.140625" style="67"/>
    <col min="5377" max="5377" width="0" style="67" hidden="1" customWidth="1"/>
    <col min="5378" max="5378" width="27.7109375" style="67" customWidth="1"/>
    <col min="5379" max="5379" width="54.85546875" style="67" customWidth="1"/>
    <col min="5380" max="5632" width="9.140625" style="67"/>
    <col min="5633" max="5633" width="0" style="67" hidden="1" customWidth="1"/>
    <col min="5634" max="5634" width="27.7109375" style="67" customWidth="1"/>
    <col min="5635" max="5635" width="54.85546875" style="67" customWidth="1"/>
    <col min="5636" max="5888" width="9.140625" style="67"/>
    <col min="5889" max="5889" width="0" style="67" hidden="1" customWidth="1"/>
    <col min="5890" max="5890" width="27.7109375" style="67" customWidth="1"/>
    <col min="5891" max="5891" width="54.85546875" style="67" customWidth="1"/>
    <col min="5892" max="6144" width="9.140625" style="67"/>
    <col min="6145" max="6145" width="0" style="67" hidden="1" customWidth="1"/>
    <col min="6146" max="6146" width="27.7109375" style="67" customWidth="1"/>
    <col min="6147" max="6147" width="54.85546875" style="67" customWidth="1"/>
    <col min="6148" max="6400" width="9.140625" style="67"/>
    <col min="6401" max="6401" width="0" style="67" hidden="1" customWidth="1"/>
    <col min="6402" max="6402" width="27.7109375" style="67" customWidth="1"/>
    <col min="6403" max="6403" width="54.85546875" style="67" customWidth="1"/>
    <col min="6404" max="6656" width="9.140625" style="67"/>
    <col min="6657" max="6657" width="0" style="67" hidden="1" customWidth="1"/>
    <col min="6658" max="6658" width="27.7109375" style="67" customWidth="1"/>
    <col min="6659" max="6659" width="54.85546875" style="67" customWidth="1"/>
    <col min="6660" max="6912" width="9.140625" style="67"/>
    <col min="6913" max="6913" width="0" style="67" hidden="1" customWidth="1"/>
    <col min="6914" max="6914" width="27.7109375" style="67" customWidth="1"/>
    <col min="6915" max="6915" width="54.85546875" style="67" customWidth="1"/>
    <col min="6916" max="7168" width="9.140625" style="67"/>
    <col min="7169" max="7169" width="0" style="67" hidden="1" customWidth="1"/>
    <col min="7170" max="7170" width="27.7109375" style="67" customWidth="1"/>
    <col min="7171" max="7171" width="54.85546875" style="67" customWidth="1"/>
    <col min="7172" max="7424" width="9.140625" style="67"/>
    <col min="7425" max="7425" width="0" style="67" hidden="1" customWidth="1"/>
    <col min="7426" max="7426" width="27.7109375" style="67" customWidth="1"/>
    <col min="7427" max="7427" width="54.85546875" style="67" customWidth="1"/>
    <col min="7428" max="7680" width="9.140625" style="67"/>
    <col min="7681" max="7681" width="0" style="67" hidden="1" customWidth="1"/>
    <col min="7682" max="7682" width="27.7109375" style="67" customWidth="1"/>
    <col min="7683" max="7683" width="54.85546875" style="67" customWidth="1"/>
    <col min="7684" max="7936" width="9.140625" style="67"/>
    <col min="7937" max="7937" width="0" style="67" hidden="1" customWidth="1"/>
    <col min="7938" max="7938" width="27.7109375" style="67" customWidth="1"/>
    <col min="7939" max="7939" width="54.85546875" style="67" customWidth="1"/>
    <col min="7940" max="8192" width="9.140625" style="67"/>
    <col min="8193" max="8193" width="0" style="67" hidden="1" customWidth="1"/>
    <col min="8194" max="8194" width="27.7109375" style="67" customWidth="1"/>
    <col min="8195" max="8195" width="54.85546875" style="67" customWidth="1"/>
    <col min="8196" max="8448" width="9.140625" style="67"/>
    <col min="8449" max="8449" width="0" style="67" hidden="1" customWidth="1"/>
    <col min="8450" max="8450" width="27.7109375" style="67" customWidth="1"/>
    <col min="8451" max="8451" width="54.85546875" style="67" customWidth="1"/>
    <col min="8452" max="8704" width="9.140625" style="67"/>
    <col min="8705" max="8705" width="0" style="67" hidden="1" customWidth="1"/>
    <col min="8706" max="8706" width="27.7109375" style="67" customWidth="1"/>
    <col min="8707" max="8707" width="54.85546875" style="67" customWidth="1"/>
    <col min="8708" max="8960" width="9.140625" style="67"/>
    <col min="8961" max="8961" width="0" style="67" hidden="1" customWidth="1"/>
    <col min="8962" max="8962" width="27.7109375" style="67" customWidth="1"/>
    <col min="8963" max="8963" width="54.85546875" style="67" customWidth="1"/>
    <col min="8964" max="9216" width="9.140625" style="67"/>
    <col min="9217" max="9217" width="0" style="67" hidden="1" customWidth="1"/>
    <col min="9218" max="9218" width="27.7109375" style="67" customWidth="1"/>
    <col min="9219" max="9219" width="54.85546875" style="67" customWidth="1"/>
    <col min="9220" max="9472" width="9.140625" style="67"/>
    <col min="9473" max="9473" width="0" style="67" hidden="1" customWidth="1"/>
    <col min="9474" max="9474" width="27.7109375" style="67" customWidth="1"/>
    <col min="9475" max="9475" width="54.85546875" style="67" customWidth="1"/>
    <col min="9476" max="9728" width="9.140625" style="67"/>
    <col min="9729" max="9729" width="0" style="67" hidden="1" customWidth="1"/>
    <col min="9730" max="9730" width="27.7109375" style="67" customWidth="1"/>
    <col min="9731" max="9731" width="54.85546875" style="67" customWidth="1"/>
    <col min="9732" max="9984" width="9.140625" style="67"/>
    <col min="9985" max="9985" width="0" style="67" hidden="1" customWidth="1"/>
    <col min="9986" max="9986" width="27.7109375" style="67" customWidth="1"/>
    <col min="9987" max="9987" width="54.85546875" style="67" customWidth="1"/>
    <col min="9988" max="10240" width="9.140625" style="67"/>
    <col min="10241" max="10241" width="0" style="67" hidden="1" customWidth="1"/>
    <col min="10242" max="10242" width="27.7109375" style="67" customWidth="1"/>
    <col min="10243" max="10243" width="54.85546875" style="67" customWidth="1"/>
    <col min="10244" max="10496" width="9.140625" style="67"/>
    <col min="10497" max="10497" width="0" style="67" hidden="1" customWidth="1"/>
    <col min="10498" max="10498" width="27.7109375" style="67" customWidth="1"/>
    <col min="10499" max="10499" width="54.85546875" style="67" customWidth="1"/>
    <col min="10500" max="10752" width="9.140625" style="67"/>
    <col min="10753" max="10753" width="0" style="67" hidden="1" customWidth="1"/>
    <col min="10754" max="10754" width="27.7109375" style="67" customWidth="1"/>
    <col min="10755" max="10755" width="54.85546875" style="67" customWidth="1"/>
    <col min="10756" max="11008" width="9.140625" style="67"/>
    <col min="11009" max="11009" width="0" style="67" hidden="1" customWidth="1"/>
    <col min="11010" max="11010" width="27.7109375" style="67" customWidth="1"/>
    <col min="11011" max="11011" width="54.85546875" style="67" customWidth="1"/>
    <col min="11012" max="11264" width="9.140625" style="67"/>
    <col min="11265" max="11265" width="0" style="67" hidden="1" customWidth="1"/>
    <col min="11266" max="11266" width="27.7109375" style="67" customWidth="1"/>
    <col min="11267" max="11267" width="54.85546875" style="67" customWidth="1"/>
    <col min="11268" max="11520" width="9.140625" style="67"/>
    <col min="11521" max="11521" width="0" style="67" hidden="1" customWidth="1"/>
    <col min="11522" max="11522" width="27.7109375" style="67" customWidth="1"/>
    <col min="11523" max="11523" width="54.85546875" style="67" customWidth="1"/>
    <col min="11524" max="11776" width="9.140625" style="67"/>
    <col min="11777" max="11777" width="0" style="67" hidden="1" customWidth="1"/>
    <col min="11778" max="11778" width="27.7109375" style="67" customWidth="1"/>
    <col min="11779" max="11779" width="54.85546875" style="67" customWidth="1"/>
    <col min="11780" max="12032" width="9.140625" style="67"/>
    <col min="12033" max="12033" width="0" style="67" hidden="1" customWidth="1"/>
    <col min="12034" max="12034" width="27.7109375" style="67" customWidth="1"/>
    <col min="12035" max="12035" width="54.85546875" style="67" customWidth="1"/>
    <col min="12036" max="12288" width="9.140625" style="67"/>
    <col min="12289" max="12289" width="0" style="67" hidden="1" customWidth="1"/>
    <col min="12290" max="12290" width="27.7109375" style="67" customWidth="1"/>
    <col min="12291" max="12291" width="54.85546875" style="67" customWidth="1"/>
    <col min="12292" max="12544" width="9.140625" style="67"/>
    <col min="12545" max="12545" width="0" style="67" hidden="1" customWidth="1"/>
    <col min="12546" max="12546" width="27.7109375" style="67" customWidth="1"/>
    <col min="12547" max="12547" width="54.85546875" style="67" customWidth="1"/>
    <col min="12548" max="12800" width="9.140625" style="67"/>
    <col min="12801" max="12801" width="0" style="67" hidden="1" customWidth="1"/>
    <col min="12802" max="12802" width="27.7109375" style="67" customWidth="1"/>
    <col min="12803" max="12803" width="54.85546875" style="67" customWidth="1"/>
    <col min="12804" max="13056" width="9.140625" style="67"/>
    <col min="13057" max="13057" width="0" style="67" hidden="1" customWidth="1"/>
    <col min="13058" max="13058" width="27.7109375" style="67" customWidth="1"/>
    <col min="13059" max="13059" width="54.85546875" style="67" customWidth="1"/>
    <col min="13060" max="13312" width="9.140625" style="67"/>
    <col min="13313" max="13313" width="0" style="67" hidden="1" customWidth="1"/>
    <col min="13314" max="13314" width="27.7109375" style="67" customWidth="1"/>
    <col min="13315" max="13315" width="54.85546875" style="67" customWidth="1"/>
    <col min="13316" max="13568" width="9.140625" style="67"/>
    <col min="13569" max="13569" width="0" style="67" hidden="1" customWidth="1"/>
    <col min="13570" max="13570" width="27.7109375" style="67" customWidth="1"/>
    <col min="13571" max="13571" width="54.85546875" style="67" customWidth="1"/>
    <col min="13572" max="13824" width="9.140625" style="67"/>
    <col min="13825" max="13825" width="0" style="67" hidden="1" customWidth="1"/>
    <col min="13826" max="13826" width="27.7109375" style="67" customWidth="1"/>
    <col min="13827" max="13827" width="54.85546875" style="67" customWidth="1"/>
    <col min="13828" max="14080" width="9.140625" style="67"/>
    <col min="14081" max="14081" width="0" style="67" hidden="1" customWidth="1"/>
    <col min="14082" max="14082" width="27.7109375" style="67" customWidth="1"/>
    <col min="14083" max="14083" width="54.85546875" style="67" customWidth="1"/>
    <col min="14084" max="14336" width="9.140625" style="67"/>
    <col min="14337" max="14337" width="0" style="67" hidden="1" customWidth="1"/>
    <col min="14338" max="14338" width="27.7109375" style="67" customWidth="1"/>
    <col min="14339" max="14339" width="54.85546875" style="67" customWidth="1"/>
    <col min="14340" max="14592" width="9.140625" style="67"/>
    <col min="14593" max="14593" width="0" style="67" hidden="1" customWidth="1"/>
    <col min="14594" max="14594" width="27.7109375" style="67" customWidth="1"/>
    <col min="14595" max="14595" width="54.85546875" style="67" customWidth="1"/>
    <col min="14596" max="14848" width="9.140625" style="67"/>
    <col min="14849" max="14849" width="0" style="67" hidden="1" customWidth="1"/>
    <col min="14850" max="14850" width="27.7109375" style="67" customWidth="1"/>
    <col min="14851" max="14851" width="54.85546875" style="67" customWidth="1"/>
    <col min="14852" max="15104" width="9.140625" style="67"/>
    <col min="15105" max="15105" width="0" style="67" hidden="1" customWidth="1"/>
    <col min="15106" max="15106" width="27.7109375" style="67" customWidth="1"/>
    <col min="15107" max="15107" width="54.85546875" style="67" customWidth="1"/>
    <col min="15108" max="15360" width="9.140625" style="67"/>
    <col min="15361" max="15361" width="0" style="67" hidden="1" customWidth="1"/>
    <col min="15362" max="15362" width="27.7109375" style="67" customWidth="1"/>
    <col min="15363" max="15363" width="54.85546875" style="67" customWidth="1"/>
    <col min="15364" max="15616" width="9.140625" style="67"/>
    <col min="15617" max="15617" width="0" style="67" hidden="1" customWidth="1"/>
    <col min="15618" max="15618" width="27.7109375" style="67" customWidth="1"/>
    <col min="15619" max="15619" width="54.85546875" style="67" customWidth="1"/>
    <col min="15620" max="15872" width="9.140625" style="67"/>
    <col min="15873" max="15873" width="0" style="67" hidden="1" customWidth="1"/>
    <col min="15874" max="15874" width="27.7109375" style="67" customWidth="1"/>
    <col min="15875" max="15875" width="54.85546875" style="67" customWidth="1"/>
    <col min="15876" max="16128" width="9.140625" style="67"/>
    <col min="16129" max="16129" width="0" style="67" hidden="1" customWidth="1"/>
    <col min="16130" max="16130" width="27.7109375" style="67" customWidth="1"/>
    <col min="16131" max="16131" width="54.85546875" style="67" customWidth="1"/>
    <col min="16132" max="16384" width="9.140625" style="67"/>
  </cols>
  <sheetData>
    <row r="2" spans="2:3" x14ac:dyDescent="0.25">
      <c r="C2" s="68" t="s">
        <v>183</v>
      </c>
    </row>
    <row r="3" spans="2:3" x14ac:dyDescent="0.25">
      <c r="C3" s="68" t="s">
        <v>184</v>
      </c>
    </row>
    <row r="4" spans="2:3" x14ac:dyDescent="0.25">
      <c r="C4" s="68" t="s">
        <v>185</v>
      </c>
    </row>
    <row r="5" spans="2:3" x14ac:dyDescent="0.25">
      <c r="C5" s="68"/>
    </row>
    <row r="8" spans="2:3" x14ac:dyDescent="0.25">
      <c r="B8" s="267" t="s">
        <v>186</v>
      </c>
      <c r="C8" s="267"/>
    </row>
    <row r="11" spans="2:3" ht="30" x14ac:dyDescent="0.25">
      <c r="B11" s="69" t="s">
        <v>187</v>
      </c>
      <c r="C11" s="70" t="s">
        <v>188</v>
      </c>
    </row>
    <row r="12" spans="2:3" x14ac:dyDescent="0.25">
      <c r="B12" s="69" t="s">
        <v>189</v>
      </c>
      <c r="C12" s="70" t="s">
        <v>190</v>
      </c>
    </row>
    <row r="13" spans="2:3" x14ac:dyDescent="0.25">
      <c r="B13" s="69" t="s">
        <v>191</v>
      </c>
      <c r="C13" s="70" t="s">
        <v>192</v>
      </c>
    </row>
    <row r="14" spans="2:3" x14ac:dyDescent="0.25">
      <c r="B14" s="69" t="s">
        <v>193</v>
      </c>
      <c r="C14" s="70" t="s">
        <v>192</v>
      </c>
    </row>
    <row r="15" spans="2:3" x14ac:dyDescent="0.25">
      <c r="B15" s="69" t="s">
        <v>194</v>
      </c>
      <c r="C15" s="71">
        <v>7705035012</v>
      </c>
    </row>
    <row r="16" spans="2:3" x14ac:dyDescent="0.25">
      <c r="B16" s="69" t="s">
        <v>195</v>
      </c>
      <c r="C16" s="71">
        <v>997650001</v>
      </c>
    </row>
    <row r="17" spans="2:3" ht="30" x14ac:dyDescent="0.25">
      <c r="B17" s="69" t="s">
        <v>196</v>
      </c>
      <c r="C17" s="70" t="s">
        <v>197</v>
      </c>
    </row>
    <row r="18" spans="2:3" ht="16.5" customHeight="1" x14ac:dyDescent="0.25">
      <c r="B18" s="69" t="s">
        <v>198</v>
      </c>
      <c r="C18" s="72" t="s">
        <v>199</v>
      </c>
    </row>
    <row r="19" spans="2:3" x14ac:dyDescent="0.25">
      <c r="B19" s="69" t="s">
        <v>200</v>
      </c>
      <c r="C19" s="73" t="s">
        <v>201</v>
      </c>
    </row>
    <row r="20" spans="2:3" x14ac:dyDescent="0.25">
      <c r="B20" s="69" t="s">
        <v>202</v>
      </c>
      <c r="C20" s="73" t="s">
        <v>203</v>
      </c>
    </row>
  </sheetData>
  <mergeCells count="1">
    <mergeCell ref="B8:C8"/>
  </mergeCells>
  <hyperlinks>
    <hyperlink ref="C1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4"/>
  <sheetViews>
    <sheetView tabSelected="1" view="pageBreakPreview" zoomScale="80" zoomScaleNormal="100" zoomScaleSheetLayoutView="80" workbookViewId="0">
      <pane xSplit="3" ySplit="4" topLeftCell="BX5" activePane="bottomRight" state="frozen"/>
      <selection pane="topRight" activeCell="D1" sqref="D1"/>
      <selection pane="bottomLeft" activeCell="A5" sqref="A5"/>
      <selection pane="bottomRight" activeCell="CA9" sqref="CA9"/>
    </sheetView>
  </sheetViews>
  <sheetFormatPr defaultColWidth="9.140625" defaultRowHeight="15" x14ac:dyDescent="0.25"/>
  <cols>
    <col min="1" max="1" width="5.85546875" style="1" customWidth="1"/>
    <col min="2" max="2" width="35.85546875" style="1" customWidth="1"/>
    <col min="3" max="3" width="16.42578125" style="1" customWidth="1"/>
    <col min="4" max="4" width="25.28515625" style="64" customWidth="1"/>
    <col min="5" max="5" width="23.140625" style="64" customWidth="1"/>
    <col min="6" max="81" width="25.85546875" style="64" customWidth="1"/>
    <col min="82" max="93" width="9.140625" style="64"/>
    <col min="94" max="16384" width="9.140625" style="1"/>
  </cols>
  <sheetData>
    <row r="1" spans="1:93" ht="32.25" customHeight="1" x14ac:dyDescent="0.25">
      <c r="A1" s="273" t="s">
        <v>182</v>
      </c>
      <c r="B1" s="273"/>
      <c r="C1" s="273"/>
      <c r="D1" s="273"/>
      <c r="E1" s="273"/>
      <c r="F1" s="273"/>
      <c r="G1" s="138"/>
      <c r="J1" s="139"/>
      <c r="M1" s="138"/>
      <c r="P1" s="139"/>
      <c r="S1" s="138"/>
      <c r="V1" s="138"/>
      <c r="Y1" s="138"/>
      <c r="AB1" s="138"/>
      <c r="AE1" s="138"/>
      <c r="AH1" s="138"/>
      <c r="AK1" s="138"/>
      <c r="AN1" s="138"/>
      <c r="AQ1" s="138"/>
      <c r="AT1" s="138"/>
      <c r="AW1" s="138"/>
      <c r="AZ1" s="138"/>
      <c r="BF1" s="139"/>
      <c r="BI1" s="138"/>
      <c r="BL1" s="138"/>
      <c r="BO1" s="138"/>
      <c r="BR1" s="138"/>
      <c r="BU1" s="138"/>
      <c r="BX1" s="138"/>
      <c r="CA1" s="138"/>
    </row>
    <row r="2" spans="1:93" s="62" customFormat="1" x14ac:dyDescent="0.25">
      <c r="A2" s="274" t="s">
        <v>0</v>
      </c>
      <c r="B2" s="277" t="s">
        <v>1</v>
      </c>
      <c r="C2" s="274" t="s">
        <v>2</v>
      </c>
      <c r="D2" s="280" t="s">
        <v>141</v>
      </c>
      <c r="E2" s="281"/>
      <c r="F2" s="282"/>
      <c r="G2" s="271" t="s">
        <v>142</v>
      </c>
      <c r="H2" s="271"/>
      <c r="I2" s="271"/>
      <c r="J2" s="271" t="s">
        <v>148</v>
      </c>
      <c r="K2" s="271"/>
      <c r="L2" s="271"/>
      <c r="M2" s="271" t="s">
        <v>128</v>
      </c>
      <c r="N2" s="271"/>
      <c r="O2" s="271"/>
      <c r="P2" s="271" t="s">
        <v>129</v>
      </c>
      <c r="Q2" s="271"/>
      <c r="R2" s="271"/>
      <c r="S2" s="271" t="s">
        <v>143</v>
      </c>
      <c r="T2" s="271"/>
      <c r="U2" s="271"/>
      <c r="V2" s="271" t="s">
        <v>130</v>
      </c>
      <c r="W2" s="271"/>
      <c r="X2" s="271"/>
      <c r="Y2" s="272" t="s">
        <v>131</v>
      </c>
      <c r="Z2" s="272"/>
      <c r="AA2" s="272"/>
      <c r="AB2" s="271" t="s">
        <v>151</v>
      </c>
      <c r="AC2" s="271"/>
      <c r="AD2" s="271"/>
      <c r="AE2" s="271" t="s">
        <v>132</v>
      </c>
      <c r="AF2" s="271"/>
      <c r="AG2" s="271"/>
      <c r="AH2" s="271" t="s">
        <v>144</v>
      </c>
      <c r="AI2" s="271"/>
      <c r="AJ2" s="271"/>
      <c r="AK2" s="271" t="s">
        <v>133</v>
      </c>
      <c r="AL2" s="271"/>
      <c r="AM2" s="271"/>
      <c r="AN2" s="271" t="s">
        <v>134</v>
      </c>
      <c r="AO2" s="271"/>
      <c r="AP2" s="271"/>
      <c r="AQ2" s="271" t="s">
        <v>216</v>
      </c>
      <c r="AR2" s="271"/>
      <c r="AS2" s="271"/>
      <c r="AT2" s="271" t="s">
        <v>135</v>
      </c>
      <c r="AU2" s="271"/>
      <c r="AV2" s="271"/>
      <c r="AW2" s="271" t="s">
        <v>145</v>
      </c>
      <c r="AX2" s="271"/>
      <c r="AY2" s="271"/>
      <c r="AZ2" s="271" t="s">
        <v>262</v>
      </c>
      <c r="BA2" s="271"/>
      <c r="BB2" s="271"/>
      <c r="BC2" s="271" t="s">
        <v>263</v>
      </c>
      <c r="BD2" s="271"/>
      <c r="BE2" s="271"/>
      <c r="BF2" s="271" t="s">
        <v>137</v>
      </c>
      <c r="BG2" s="271"/>
      <c r="BH2" s="271"/>
      <c r="BI2" s="271" t="s">
        <v>153</v>
      </c>
      <c r="BJ2" s="271"/>
      <c r="BK2" s="271"/>
      <c r="BL2" s="271" t="s">
        <v>138</v>
      </c>
      <c r="BM2" s="271"/>
      <c r="BN2" s="271"/>
      <c r="BO2" s="271" t="s">
        <v>139</v>
      </c>
      <c r="BP2" s="271"/>
      <c r="BQ2" s="271"/>
      <c r="BR2" s="271" t="s">
        <v>147</v>
      </c>
      <c r="BS2" s="271"/>
      <c r="BT2" s="271"/>
      <c r="BU2" s="271" t="s">
        <v>140</v>
      </c>
      <c r="BV2" s="271"/>
      <c r="BW2" s="271"/>
      <c r="BX2" s="271" t="s">
        <v>149</v>
      </c>
      <c r="BY2" s="271"/>
      <c r="BZ2" s="271"/>
      <c r="CA2" s="271" t="s">
        <v>150</v>
      </c>
      <c r="CB2" s="271"/>
      <c r="CC2" s="271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</row>
    <row r="3" spans="1:93" s="62" customFormat="1" ht="67.5" customHeight="1" x14ac:dyDescent="0.25">
      <c r="A3" s="275"/>
      <c r="B3" s="278"/>
      <c r="C3" s="275"/>
      <c r="D3" s="140" t="s">
        <v>3</v>
      </c>
      <c r="E3" s="140" t="s">
        <v>84</v>
      </c>
      <c r="F3" s="140" t="s">
        <v>4</v>
      </c>
      <c r="G3" s="140" t="s">
        <v>3</v>
      </c>
      <c r="H3" s="140" t="s">
        <v>84</v>
      </c>
      <c r="I3" s="140" t="s">
        <v>4</v>
      </c>
      <c r="J3" s="140" t="s">
        <v>3</v>
      </c>
      <c r="K3" s="140" t="s">
        <v>84</v>
      </c>
      <c r="L3" s="140" t="s">
        <v>4</v>
      </c>
      <c r="M3" s="140" t="s">
        <v>3</v>
      </c>
      <c r="N3" s="140" t="s">
        <v>84</v>
      </c>
      <c r="O3" s="140" t="s">
        <v>4</v>
      </c>
      <c r="P3" s="140" t="s">
        <v>3</v>
      </c>
      <c r="Q3" s="140" t="s">
        <v>84</v>
      </c>
      <c r="R3" s="140" t="s">
        <v>4</v>
      </c>
      <c r="S3" s="140" t="s">
        <v>3</v>
      </c>
      <c r="T3" s="140" t="s">
        <v>84</v>
      </c>
      <c r="U3" s="140" t="s">
        <v>4</v>
      </c>
      <c r="V3" s="140" t="s">
        <v>3</v>
      </c>
      <c r="W3" s="140" t="s">
        <v>84</v>
      </c>
      <c r="X3" s="140" t="s">
        <v>4</v>
      </c>
      <c r="Y3" s="140" t="s">
        <v>3</v>
      </c>
      <c r="Z3" s="140" t="s">
        <v>84</v>
      </c>
      <c r="AA3" s="140" t="s">
        <v>4</v>
      </c>
      <c r="AB3" s="140" t="s">
        <v>3</v>
      </c>
      <c r="AC3" s="140" t="s">
        <v>84</v>
      </c>
      <c r="AD3" s="140" t="s">
        <v>4</v>
      </c>
      <c r="AE3" s="140" t="s">
        <v>3</v>
      </c>
      <c r="AF3" s="140" t="s">
        <v>84</v>
      </c>
      <c r="AG3" s="140" t="s">
        <v>4</v>
      </c>
      <c r="AH3" s="140" t="s">
        <v>3</v>
      </c>
      <c r="AI3" s="140" t="s">
        <v>84</v>
      </c>
      <c r="AJ3" s="140" t="s">
        <v>4</v>
      </c>
      <c r="AK3" s="140" t="s">
        <v>3</v>
      </c>
      <c r="AL3" s="140" t="s">
        <v>84</v>
      </c>
      <c r="AM3" s="140" t="s">
        <v>4</v>
      </c>
      <c r="AN3" s="140" t="s">
        <v>3</v>
      </c>
      <c r="AO3" s="140" t="s">
        <v>84</v>
      </c>
      <c r="AP3" s="140" t="s">
        <v>4</v>
      </c>
      <c r="AQ3" s="140" t="s">
        <v>3</v>
      </c>
      <c r="AR3" s="140" t="s">
        <v>84</v>
      </c>
      <c r="AS3" s="140" t="s">
        <v>4</v>
      </c>
      <c r="AT3" s="140" t="s">
        <v>3</v>
      </c>
      <c r="AU3" s="140" t="s">
        <v>84</v>
      </c>
      <c r="AV3" s="140" t="s">
        <v>4</v>
      </c>
      <c r="AW3" s="140" t="s">
        <v>3</v>
      </c>
      <c r="AX3" s="140" t="s">
        <v>84</v>
      </c>
      <c r="AY3" s="140" t="s">
        <v>4</v>
      </c>
      <c r="AZ3" s="140" t="s">
        <v>3</v>
      </c>
      <c r="BA3" s="140" t="s">
        <v>84</v>
      </c>
      <c r="BB3" s="140" t="s">
        <v>4</v>
      </c>
      <c r="BC3" s="265" t="s">
        <v>3</v>
      </c>
      <c r="BD3" s="265" t="s">
        <v>84</v>
      </c>
      <c r="BE3" s="265" t="s">
        <v>4</v>
      </c>
      <c r="BF3" s="140" t="s">
        <v>3</v>
      </c>
      <c r="BG3" s="140" t="s">
        <v>84</v>
      </c>
      <c r="BH3" s="140" t="s">
        <v>4</v>
      </c>
      <c r="BI3" s="140" t="s">
        <v>3</v>
      </c>
      <c r="BJ3" s="140" t="s">
        <v>84</v>
      </c>
      <c r="BK3" s="140" t="s">
        <v>4</v>
      </c>
      <c r="BL3" s="140" t="s">
        <v>3</v>
      </c>
      <c r="BM3" s="140" t="s">
        <v>84</v>
      </c>
      <c r="BN3" s="140" t="s">
        <v>4</v>
      </c>
      <c r="BO3" s="140" t="s">
        <v>3</v>
      </c>
      <c r="BP3" s="140" t="s">
        <v>84</v>
      </c>
      <c r="BQ3" s="140" t="s">
        <v>4</v>
      </c>
      <c r="BR3" s="140" t="s">
        <v>3</v>
      </c>
      <c r="BS3" s="140" t="s">
        <v>84</v>
      </c>
      <c r="BT3" s="140" t="s">
        <v>4</v>
      </c>
      <c r="BU3" s="140" t="s">
        <v>3</v>
      </c>
      <c r="BV3" s="140" t="s">
        <v>84</v>
      </c>
      <c r="BW3" s="140" t="s">
        <v>4</v>
      </c>
      <c r="BX3" s="140" t="s">
        <v>3</v>
      </c>
      <c r="BY3" s="140" t="s">
        <v>84</v>
      </c>
      <c r="BZ3" s="140" t="s">
        <v>4</v>
      </c>
      <c r="CA3" s="140" t="s">
        <v>3</v>
      </c>
      <c r="CB3" s="140" t="s">
        <v>84</v>
      </c>
      <c r="CC3" s="140" t="s">
        <v>4</v>
      </c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</row>
    <row r="4" spans="1:93" s="62" customFormat="1" ht="19.5" customHeight="1" x14ac:dyDescent="0.25">
      <c r="A4" s="276"/>
      <c r="B4" s="279"/>
      <c r="C4" s="276"/>
      <c r="D4" s="140" t="s">
        <v>255</v>
      </c>
      <c r="E4" s="140" t="s">
        <v>256</v>
      </c>
      <c r="F4" s="140" t="s">
        <v>257</v>
      </c>
      <c r="G4" s="265" t="s">
        <v>255</v>
      </c>
      <c r="H4" s="265" t="s">
        <v>256</v>
      </c>
      <c r="I4" s="265" t="s">
        <v>257</v>
      </c>
      <c r="J4" s="265" t="s">
        <v>255</v>
      </c>
      <c r="K4" s="265" t="s">
        <v>256</v>
      </c>
      <c r="L4" s="265" t="s">
        <v>257</v>
      </c>
      <c r="M4" s="265" t="s">
        <v>255</v>
      </c>
      <c r="N4" s="265" t="s">
        <v>256</v>
      </c>
      <c r="O4" s="265" t="s">
        <v>257</v>
      </c>
      <c r="P4" s="265" t="s">
        <v>255</v>
      </c>
      <c r="Q4" s="265" t="s">
        <v>256</v>
      </c>
      <c r="R4" s="265" t="s">
        <v>257</v>
      </c>
      <c r="S4" s="265" t="s">
        <v>255</v>
      </c>
      <c r="T4" s="265" t="s">
        <v>256</v>
      </c>
      <c r="U4" s="265" t="s">
        <v>257</v>
      </c>
      <c r="V4" s="265" t="s">
        <v>255</v>
      </c>
      <c r="W4" s="265" t="s">
        <v>256</v>
      </c>
      <c r="X4" s="265" t="s">
        <v>257</v>
      </c>
      <c r="Y4" s="265" t="s">
        <v>255</v>
      </c>
      <c r="Z4" s="265" t="s">
        <v>256</v>
      </c>
      <c r="AA4" s="265" t="s">
        <v>257</v>
      </c>
      <c r="AB4" s="265" t="s">
        <v>255</v>
      </c>
      <c r="AC4" s="265" t="s">
        <v>256</v>
      </c>
      <c r="AD4" s="265" t="s">
        <v>257</v>
      </c>
      <c r="AE4" s="265" t="s">
        <v>255</v>
      </c>
      <c r="AF4" s="265" t="s">
        <v>256</v>
      </c>
      <c r="AG4" s="265" t="s">
        <v>257</v>
      </c>
      <c r="AH4" s="265" t="s">
        <v>255</v>
      </c>
      <c r="AI4" s="265" t="s">
        <v>256</v>
      </c>
      <c r="AJ4" s="265" t="s">
        <v>257</v>
      </c>
      <c r="AK4" s="265" t="s">
        <v>255</v>
      </c>
      <c r="AL4" s="265" t="s">
        <v>256</v>
      </c>
      <c r="AM4" s="265" t="s">
        <v>257</v>
      </c>
      <c r="AN4" s="265" t="s">
        <v>255</v>
      </c>
      <c r="AO4" s="265" t="s">
        <v>256</v>
      </c>
      <c r="AP4" s="265" t="s">
        <v>257</v>
      </c>
      <c r="AQ4" s="265" t="s">
        <v>255</v>
      </c>
      <c r="AR4" s="265" t="s">
        <v>256</v>
      </c>
      <c r="AS4" s="265" t="s">
        <v>257</v>
      </c>
      <c r="AT4" s="265" t="s">
        <v>255</v>
      </c>
      <c r="AU4" s="265" t="s">
        <v>256</v>
      </c>
      <c r="AV4" s="265" t="s">
        <v>257</v>
      </c>
      <c r="AW4" s="265" t="s">
        <v>255</v>
      </c>
      <c r="AX4" s="265" t="s">
        <v>256</v>
      </c>
      <c r="AY4" s="265" t="s">
        <v>257</v>
      </c>
      <c r="AZ4" s="265" t="s">
        <v>255</v>
      </c>
      <c r="BA4" s="265" t="s">
        <v>256</v>
      </c>
      <c r="BB4" s="265" t="s">
        <v>257</v>
      </c>
      <c r="BC4" s="265" t="s">
        <v>255</v>
      </c>
      <c r="BD4" s="265" t="s">
        <v>256</v>
      </c>
      <c r="BE4" s="265" t="s">
        <v>257</v>
      </c>
      <c r="BF4" s="265" t="s">
        <v>255</v>
      </c>
      <c r="BG4" s="265" t="s">
        <v>256</v>
      </c>
      <c r="BH4" s="265" t="s">
        <v>257</v>
      </c>
      <c r="BI4" s="265" t="s">
        <v>255</v>
      </c>
      <c r="BJ4" s="265" t="s">
        <v>256</v>
      </c>
      <c r="BK4" s="265" t="s">
        <v>257</v>
      </c>
      <c r="BL4" s="265" t="s">
        <v>255</v>
      </c>
      <c r="BM4" s="265" t="s">
        <v>256</v>
      </c>
      <c r="BN4" s="265" t="s">
        <v>257</v>
      </c>
      <c r="BO4" s="265" t="s">
        <v>255</v>
      </c>
      <c r="BP4" s="265" t="s">
        <v>256</v>
      </c>
      <c r="BQ4" s="265" t="s">
        <v>257</v>
      </c>
      <c r="BR4" s="265" t="s">
        <v>255</v>
      </c>
      <c r="BS4" s="265" t="s">
        <v>256</v>
      </c>
      <c r="BT4" s="265" t="s">
        <v>257</v>
      </c>
      <c r="BU4" s="265" t="s">
        <v>255</v>
      </c>
      <c r="BV4" s="265" t="s">
        <v>256</v>
      </c>
      <c r="BW4" s="265" t="s">
        <v>257</v>
      </c>
      <c r="BX4" s="265" t="s">
        <v>255</v>
      </c>
      <c r="BY4" s="265" t="s">
        <v>256</v>
      </c>
      <c r="BZ4" s="265" t="s">
        <v>257</v>
      </c>
      <c r="CA4" s="265" t="s">
        <v>255</v>
      </c>
      <c r="CB4" s="265" t="s">
        <v>256</v>
      </c>
      <c r="CC4" s="265" t="s">
        <v>257</v>
      </c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</row>
    <row r="5" spans="1:93" x14ac:dyDescent="0.25">
      <c r="A5" s="58" t="s">
        <v>5</v>
      </c>
      <c r="B5" s="2" t="s">
        <v>6</v>
      </c>
      <c r="C5" s="58" t="s">
        <v>7</v>
      </c>
      <c r="D5" s="141" t="s">
        <v>91</v>
      </c>
      <c r="E5" s="141" t="s">
        <v>91</v>
      </c>
      <c r="F5" s="141" t="s">
        <v>91</v>
      </c>
      <c r="G5" s="141" t="s">
        <v>91</v>
      </c>
      <c r="H5" s="141" t="s">
        <v>91</v>
      </c>
      <c r="I5" s="141" t="s">
        <v>91</v>
      </c>
      <c r="J5" s="141" t="s">
        <v>91</v>
      </c>
      <c r="K5" s="141" t="s">
        <v>91</v>
      </c>
      <c r="L5" s="141" t="s">
        <v>91</v>
      </c>
      <c r="M5" s="141" t="s">
        <v>91</v>
      </c>
      <c r="N5" s="141" t="s">
        <v>91</v>
      </c>
      <c r="O5" s="141" t="s">
        <v>91</v>
      </c>
      <c r="P5" s="141" t="s">
        <v>91</v>
      </c>
      <c r="Q5" s="141" t="s">
        <v>91</v>
      </c>
      <c r="R5" s="141" t="s">
        <v>91</v>
      </c>
      <c r="S5" s="141" t="s">
        <v>91</v>
      </c>
      <c r="T5" s="141" t="s">
        <v>91</v>
      </c>
      <c r="U5" s="141" t="s">
        <v>91</v>
      </c>
      <c r="V5" s="141" t="s">
        <v>91</v>
      </c>
      <c r="W5" s="141" t="s">
        <v>91</v>
      </c>
      <c r="X5" s="141" t="s">
        <v>91</v>
      </c>
      <c r="Y5" s="141" t="s">
        <v>91</v>
      </c>
      <c r="Z5" s="141" t="s">
        <v>91</v>
      </c>
      <c r="AA5" s="141" t="s">
        <v>91</v>
      </c>
      <c r="AB5" s="141" t="s">
        <v>91</v>
      </c>
      <c r="AC5" s="141" t="s">
        <v>91</v>
      </c>
      <c r="AD5" s="141" t="s">
        <v>91</v>
      </c>
      <c r="AE5" s="141" t="s">
        <v>91</v>
      </c>
      <c r="AF5" s="141" t="s">
        <v>91</v>
      </c>
      <c r="AG5" s="141" t="s">
        <v>91</v>
      </c>
      <c r="AH5" s="141" t="s">
        <v>91</v>
      </c>
      <c r="AI5" s="141" t="s">
        <v>91</v>
      </c>
      <c r="AJ5" s="141" t="s">
        <v>91</v>
      </c>
      <c r="AK5" s="141" t="s">
        <v>91</v>
      </c>
      <c r="AL5" s="141" t="s">
        <v>91</v>
      </c>
      <c r="AM5" s="141" t="s">
        <v>91</v>
      </c>
      <c r="AN5" s="141" t="s">
        <v>91</v>
      </c>
      <c r="AO5" s="141" t="s">
        <v>91</v>
      </c>
      <c r="AP5" s="141" t="s">
        <v>91</v>
      </c>
      <c r="AQ5" s="141" t="s">
        <v>91</v>
      </c>
      <c r="AR5" s="141" t="s">
        <v>91</v>
      </c>
      <c r="AS5" s="141" t="s">
        <v>91</v>
      </c>
      <c r="AT5" s="141" t="s">
        <v>91</v>
      </c>
      <c r="AU5" s="141" t="s">
        <v>91</v>
      </c>
      <c r="AV5" s="141" t="s">
        <v>91</v>
      </c>
      <c r="AW5" s="141" t="s">
        <v>91</v>
      </c>
      <c r="AX5" s="141" t="s">
        <v>91</v>
      </c>
      <c r="AY5" s="141" t="s">
        <v>91</v>
      </c>
      <c r="AZ5" s="141" t="s">
        <v>91</v>
      </c>
      <c r="BA5" s="141" t="s">
        <v>91</v>
      </c>
      <c r="BB5" s="141" t="s">
        <v>91</v>
      </c>
      <c r="BC5" s="141" t="s">
        <v>91</v>
      </c>
      <c r="BD5" s="141" t="s">
        <v>91</v>
      </c>
      <c r="BE5" s="141" t="s">
        <v>91</v>
      </c>
      <c r="BF5" s="141" t="s">
        <v>91</v>
      </c>
      <c r="BG5" s="141" t="s">
        <v>91</v>
      </c>
      <c r="BH5" s="141" t="s">
        <v>91</v>
      </c>
      <c r="BI5" s="141" t="s">
        <v>91</v>
      </c>
      <c r="BJ5" s="141" t="s">
        <v>91</v>
      </c>
      <c r="BK5" s="141" t="s">
        <v>91</v>
      </c>
      <c r="BL5" s="141" t="s">
        <v>91</v>
      </c>
      <c r="BM5" s="141" t="s">
        <v>91</v>
      </c>
      <c r="BN5" s="141" t="s">
        <v>91</v>
      </c>
      <c r="BO5" s="141" t="s">
        <v>91</v>
      </c>
      <c r="BP5" s="141" t="s">
        <v>91</v>
      </c>
      <c r="BQ5" s="141" t="s">
        <v>91</v>
      </c>
      <c r="BR5" s="141" t="s">
        <v>91</v>
      </c>
      <c r="BS5" s="141" t="s">
        <v>91</v>
      </c>
      <c r="BT5" s="141" t="s">
        <v>91</v>
      </c>
      <c r="BU5" s="141" t="s">
        <v>91</v>
      </c>
      <c r="BV5" s="141" t="s">
        <v>91</v>
      </c>
      <c r="BW5" s="141" t="s">
        <v>91</v>
      </c>
      <c r="BX5" s="141" t="s">
        <v>91</v>
      </c>
      <c r="BY5" s="141" t="s">
        <v>91</v>
      </c>
      <c r="BZ5" s="141" t="s">
        <v>91</v>
      </c>
      <c r="CA5" s="141" t="s">
        <v>91</v>
      </c>
      <c r="CB5" s="141" t="s">
        <v>91</v>
      </c>
      <c r="CC5" s="141" t="s">
        <v>91</v>
      </c>
    </row>
    <row r="6" spans="1:93" ht="76.5" customHeight="1" x14ac:dyDescent="0.25">
      <c r="A6" s="58" t="s">
        <v>8</v>
      </c>
      <c r="B6" s="2" t="s">
        <v>9</v>
      </c>
      <c r="C6" s="58" t="s">
        <v>7</v>
      </c>
      <c r="D6" s="141" t="s">
        <v>91</v>
      </c>
      <c r="E6" s="141" t="s">
        <v>91</v>
      </c>
      <c r="F6" s="141" t="s">
        <v>91</v>
      </c>
      <c r="G6" s="141" t="s">
        <v>91</v>
      </c>
      <c r="H6" s="141" t="s">
        <v>91</v>
      </c>
      <c r="I6" s="141" t="s">
        <v>91</v>
      </c>
      <c r="J6" s="141" t="s">
        <v>91</v>
      </c>
      <c r="K6" s="141" t="s">
        <v>91</v>
      </c>
      <c r="L6" s="141" t="s">
        <v>91</v>
      </c>
      <c r="M6" s="141" t="s">
        <v>91</v>
      </c>
      <c r="N6" s="141" t="s">
        <v>91</v>
      </c>
      <c r="O6" s="141" t="s">
        <v>91</v>
      </c>
      <c r="P6" s="141" t="s">
        <v>91</v>
      </c>
      <c r="Q6" s="141" t="s">
        <v>91</v>
      </c>
      <c r="R6" s="141" t="s">
        <v>91</v>
      </c>
      <c r="S6" s="141" t="s">
        <v>91</v>
      </c>
      <c r="T6" s="141" t="s">
        <v>91</v>
      </c>
      <c r="U6" s="141" t="s">
        <v>91</v>
      </c>
      <c r="V6" s="141" t="s">
        <v>91</v>
      </c>
      <c r="W6" s="141" t="s">
        <v>91</v>
      </c>
      <c r="X6" s="141" t="s">
        <v>91</v>
      </c>
      <c r="Y6" s="141" t="s">
        <v>91</v>
      </c>
      <c r="Z6" s="141" t="s">
        <v>91</v>
      </c>
      <c r="AA6" s="141" t="s">
        <v>91</v>
      </c>
      <c r="AB6" s="141" t="s">
        <v>91</v>
      </c>
      <c r="AC6" s="141" t="s">
        <v>91</v>
      </c>
      <c r="AD6" s="141" t="s">
        <v>91</v>
      </c>
      <c r="AE6" s="141" t="s">
        <v>91</v>
      </c>
      <c r="AF6" s="141" t="s">
        <v>91</v>
      </c>
      <c r="AG6" s="141" t="s">
        <v>91</v>
      </c>
      <c r="AH6" s="141" t="s">
        <v>91</v>
      </c>
      <c r="AI6" s="141" t="s">
        <v>91</v>
      </c>
      <c r="AJ6" s="141" t="s">
        <v>91</v>
      </c>
      <c r="AK6" s="141" t="s">
        <v>91</v>
      </c>
      <c r="AL6" s="141" t="s">
        <v>91</v>
      </c>
      <c r="AM6" s="141" t="s">
        <v>91</v>
      </c>
      <c r="AN6" s="141" t="s">
        <v>91</v>
      </c>
      <c r="AO6" s="141" t="s">
        <v>91</v>
      </c>
      <c r="AP6" s="141" t="s">
        <v>91</v>
      </c>
      <c r="AQ6" s="141" t="s">
        <v>91</v>
      </c>
      <c r="AR6" s="141" t="s">
        <v>91</v>
      </c>
      <c r="AS6" s="141" t="s">
        <v>91</v>
      </c>
      <c r="AT6" s="141" t="s">
        <v>91</v>
      </c>
      <c r="AU6" s="141" t="s">
        <v>91</v>
      </c>
      <c r="AV6" s="141" t="s">
        <v>91</v>
      </c>
      <c r="AW6" s="141" t="s">
        <v>91</v>
      </c>
      <c r="AX6" s="141" t="s">
        <v>91</v>
      </c>
      <c r="AY6" s="141" t="s">
        <v>91</v>
      </c>
      <c r="AZ6" s="141" t="s">
        <v>91</v>
      </c>
      <c r="BA6" s="141" t="s">
        <v>91</v>
      </c>
      <c r="BB6" s="141" t="s">
        <v>91</v>
      </c>
      <c r="BC6" s="141" t="s">
        <v>91</v>
      </c>
      <c r="BD6" s="141" t="s">
        <v>91</v>
      </c>
      <c r="BE6" s="141" t="s">
        <v>91</v>
      </c>
      <c r="BF6" s="141" t="s">
        <v>91</v>
      </c>
      <c r="BG6" s="141" t="s">
        <v>91</v>
      </c>
      <c r="BH6" s="141" t="s">
        <v>91</v>
      </c>
      <c r="BI6" s="141" t="s">
        <v>91</v>
      </c>
      <c r="BJ6" s="141" t="s">
        <v>91</v>
      </c>
      <c r="BK6" s="141" t="s">
        <v>91</v>
      </c>
      <c r="BL6" s="141" t="s">
        <v>91</v>
      </c>
      <c r="BM6" s="141" t="s">
        <v>91</v>
      </c>
      <c r="BN6" s="141" t="s">
        <v>91</v>
      </c>
      <c r="BO6" s="141" t="s">
        <v>91</v>
      </c>
      <c r="BP6" s="141" t="s">
        <v>91</v>
      </c>
      <c r="BQ6" s="141" t="s">
        <v>91</v>
      </c>
      <c r="BR6" s="141" t="s">
        <v>91</v>
      </c>
      <c r="BS6" s="141" t="s">
        <v>91</v>
      </c>
      <c r="BT6" s="141" t="s">
        <v>91</v>
      </c>
      <c r="BU6" s="141" t="s">
        <v>91</v>
      </c>
      <c r="BV6" s="141" t="s">
        <v>91</v>
      </c>
      <c r="BW6" s="141" t="s">
        <v>91</v>
      </c>
      <c r="BX6" s="141" t="s">
        <v>91</v>
      </c>
      <c r="BY6" s="141" t="s">
        <v>91</v>
      </c>
      <c r="BZ6" s="141" t="s">
        <v>91</v>
      </c>
      <c r="CA6" s="141" t="s">
        <v>91</v>
      </c>
      <c r="CB6" s="141" t="s">
        <v>91</v>
      </c>
      <c r="CC6" s="141" t="s">
        <v>91</v>
      </c>
    </row>
    <row r="7" spans="1:93" ht="18.75" customHeight="1" collapsed="1" x14ac:dyDescent="0.25">
      <c r="A7" s="58" t="s">
        <v>10</v>
      </c>
      <c r="B7" s="2" t="s">
        <v>11</v>
      </c>
      <c r="C7" s="58" t="s">
        <v>12</v>
      </c>
      <c r="D7" s="135">
        <v>160.45699999999999</v>
      </c>
      <c r="E7" s="135">
        <v>185.96199999999999</v>
      </c>
      <c r="F7" s="135">
        <v>179.7</v>
      </c>
      <c r="G7" s="135">
        <v>64.848000000000013</v>
      </c>
      <c r="H7" s="135">
        <v>73.430000000000007</v>
      </c>
      <c r="I7" s="135">
        <v>40.6</v>
      </c>
      <c r="J7" s="135">
        <v>9.6900000000000013</v>
      </c>
      <c r="K7" s="135">
        <v>7.7390000000000008</v>
      </c>
      <c r="L7" s="135">
        <v>0</v>
      </c>
      <c r="M7" s="135">
        <v>1624.204</v>
      </c>
      <c r="N7" s="135">
        <v>1986.9269999999999</v>
      </c>
      <c r="O7" s="135">
        <v>1869</v>
      </c>
      <c r="P7" s="135">
        <v>769.0440000000001</v>
      </c>
      <c r="Q7" s="135">
        <v>1025.1019999999999</v>
      </c>
      <c r="R7" s="135">
        <v>820</v>
      </c>
      <c r="S7" s="135">
        <v>36.334000000000003</v>
      </c>
      <c r="T7" s="135">
        <v>114.822</v>
      </c>
      <c r="U7" s="135">
        <v>152</v>
      </c>
      <c r="V7" s="135">
        <v>1555.9590000000003</v>
      </c>
      <c r="W7" s="135">
        <v>1506.9050000000002</v>
      </c>
      <c r="X7" s="135">
        <v>1314</v>
      </c>
      <c r="Y7" s="135">
        <v>1497.6260000000002</v>
      </c>
      <c r="Z7" s="135">
        <v>1631.788</v>
      </c>
      <c r="AA7" s="135">
        <v>1473</v>
      </c>
      <c r="AB7" s="135">
        <v>1403.8739999999998</v>
      </c>
      <c r="AC7" s="135">
        <v>1314.3269999999998</v>
      </c>
      <c r="AD7" s="135">
        <v>1236</v>
      </c>
      <c r="AE7" s="135">
        <v>936.12699999999995</v>
      </c>
      <c r="AF7" s="135">
        <v>1068.739</v>
      </c>
      <c r="AG7" s="135">
        <v>950</v>
      </c>
      <c r="AH7" s="135">
        <v>2647.3990000000003</v>
      </c>
      <c r="AI7" s="135">
        <v>2046.877</v>
      </c>
      <c r="AJ7" s="135">
        <v>2742</v>
      </c>
      <c r="AK7" s="135">
        <v>204.22</v>
      </c>
      <c r="AL7" s="135">
        <v>199.506</v>
      </c>
      <c r="AM7" s="135">
        <v>188</v>
      </c>
      <c r="AN7" s="135">
        <v>2244.5960000000005</v>
      </c>
      <c r="AO7" s="135">
        <v>2668.1659999999997</v>
      </c>
      <c r="AP7" s="135">
        <v>2499</v>
      </c>
      <c r="AQ7" s="135">
        <v>2780.7690000000002</v>
      </c>
      <c r="AR7" s="135">
        <v>2953.3690000000001</v>
      </c>
      <c r="AS7" s="135">
        <v>2798</v>
      </c>
      <c r="AT7" s="135">
        <v>4939.496000000001</v>
      </c>
      <c r="AU7" s="135">
        <v>5662.9830000000002</v>
      </c>
      <c r="AV7" s="135">
        <v>5314</v>
      </c>
      <c r="AW7" s="135">
        <v>2404.7950000000001</v>
      </c>
      <c r="AX7" s="135">
        <v>2785.047</v>
      </c>
      <c r="AY7" s="135">
        <v>2700</v>
      </c>
      <c r="AZ7" s="135">
        <v>5059.0550000000003</v>
      </c>
      <c r="BA7" s="135">
        <v>5671.4930000000004</v>
      </c>
      <c r="BB7" s="135">
        <v>5155</v>
      </c>
      <c r="BC7" s="135">
        <v>0</v>
      </c>
      <c r="BD7" s="135">
        <v>0</v>
      </c>
      <c r="BE7" s="135">
        <v>285</v>
      </c>
      <c r="BF7" s="135">
        <v>6294.5779999999995</v>
      </c>
      <c r="BG7" s="135">
        <v>6548.1350000000002</v>
      </c>
      <c r="BH7" s="135">
        <v>6491</v>
      </c>
      <c r="BI7" s="135">
        <v>259.63299999999998</v>
      </c>
      <c r="BJ7" s="135">
        <v>508.50200000000001</v>
      </c>
      <c r="BK7" s="135">
        <v>448</v>
      </c>
      <c r="BL7" s="135">
        <v>6365.75</v>
      </c>
      <c r="BM7" s="135">
        <v>7167.9710000000005</v>
      </c>
      <c r="BN7" s="135">
        <v>6672</v>
      </c>
      <c r="BO7" s="135">
        <v>6000.085</v>
      </c>
      <c r="BP7" s="135">
        <v>6712.3320000000003</v>
      </c>
      <c r="BQ7" s="135">
        <v>6576</v>
      </c>
      <c r="BR7" s="135">
        <v>2422.0160000000001</v>
      </c>
      <c r="BS7" s="135">
        <v>2964.8720000000003</v>
      </c>
      <c r="BT7" s="135">
        <v>2024</v>
      </c>
      <c r="BU7" s="135">
        <v>206.62800000000001</v>
      </c>
      <c r="BV7" s="135">
        <v>428.00299999999999</v>
      </c>
      <c r="BW7" s="135">
        <v>313</v>
      </c>
      <c r="BX7" s="135">
        <v>1950.7479999999996</v>
      </c>
      <c r="BY7" s="135">
        <v>2373.9430000000002</v>
      </c>
      <c r="BZ7" s="135">
        <v>2433</v>
      </c>
      <c r="CA7" s="135">
        <v>2596.12</v>
      </c>
      <c r="CB7" s="135">
        <v>2540.643</v>
      </c>
      <c r="CC7" s="135">
        <v>2571</v>
      </c>
    </row>
    <row r="8" spans="1:93" ht="30" x14ac:dyDescent="0.25">
      <c r="A8" s="58" t="s">
        <v>13</v>
      </c>
      <c r="B8" s="2" t="s">
        <v>14</v>
      </c>
      <c r="C8" s="58" t="s">
        <v>12</v>
      </c>
      <c r="D8" s="135">
        <v>123.25876199999998</v>
      </c>
      <c r="E8" s="135">
        <v>145.99439841037128</v>
      </c>
      <c r="F8" s="135">
        <v>138.51383184275284</v>
      </c>
      <c r="G8" s="135">
        <v>30.337463000000014</v>
      </c>
      <c r="H8" s="135">
        <v>37.217648500330739</v>
      </c>
      <c r="I8" s="135">
        <v>10.833639625183279</v>
      </c>
      <c r="J8" s="135">
        <v>7.3225700000000007</v>
      </c>
      <c r="K8" s="135">
        <v>5.1336674713605843</v>
      </c>
      <c r="L8" s="135">
        <v>-1.6117567364707022</v>
      </c>
      <c r="M8" s="135">
        <v>1417.8422539999997</v>
      </c>
      <c r="N8" s="135">
        <v>1756.3291522554134</v>
      </c>
      <c r="O8" s="135">
        <v>1647.0041826820514</v>
      </c>
      <c r="P8" s="135">
        <v>666.20649636445705</v>
      </c>
      <c r="Q8" s="135">
        <v>900.95560612612348</v>
      </c>
      <c r="R8" s="135">
        <v>713.91425168750754</v>
      </c>
      <c r="S8" s="135">
        <v>32.829131635543057</v>
      </c>
      <c r="T8" s="135">
        <v>103.76296736769831</v>
      </c>
      <c r="U8" s="135">
        <v>138.68260386405797</v>
      </c>
      <c r="V8" s="135">
        <v>1394.2000290000001</v>
      </c>
      <c r="W8" s="135">
        <v>1347.4469236589737</v>
      </c>
      <c r="X8" s="135">
        <v>1154.6933850205269</v>
      </c>
      <c r="Y8" s="135">
        <v>1279.5327230649566</v>
      </c>
      <c r="Z8" s="135">
        <v>1408.7234863479089</v>
      </c>
      <c r="AA8" s="135">
        <v>1251.7549876605208</v>
      </c>
      <c r="AB8" s="135">
        <v>1298.1133699350432</v>
      </c>
      <c r="AC8" s="135">
        <v>1220.0913185116679</v>
      </c>
      <c r="AD8" s="135">
        <v>1146.4778982080088</v>
      </c>
      <c r="AE8" s="135">
        <v>817.71229876569635</v>
      </c>
      <c r="AF8" s="135">
        <v>946.14190375189526</v>
      </c>
      <c r="AG8" s="135">
        <v>827.74140480246558</v>
      </c>
      <c r="AH8" s="135">
        <v>2462.0555932343041</v>
      </c>
      <c r="AI8" s="135">
        <v>1907.1968477879166</v>
      </c>
      <c r="AJ8" s="135">
        <v>2553.2478924809948</v>
      </c>
      <c r="AK8" s="135">
        <v>131.00123199999999</v>
      </c>
      <c r="AL8" s="135">
        <v>126.83559623504378</v>
      </c>
      <c r="AM8" s="135">
        <v>116.38364480306687</v>
      </c>
      <c r="AN8" s="135">
        <v>1936.6887621157732</v>
      </c>
      <c r="AO8" s="135">
        <v>2320.6467131401464</v>
      </c>
      <c r="AP8" s="135">
        <v>2172.3579530886891</v>
      </c>
      <c r="AQ8" s="135">
        <v>2618.3710488842275</v>
      </c>
      <c r="AR8" s="135">
        <v>2789.5769771466144</v>
      </c>
      <c r="AS8" s="135">
        <v>2639.3589547016109</v>
      </c>
      <c r="AT8" s="135">
        <v>4355.5142587523051</v>
      </c>
      <c r="AU8" s="135">
        <v>5032.8879660168986</v>
      </c>
      <c r="AV8" s="135">
        <v>4716.0574135399211</v>
      </c>
      <c r="AW8" s="135">
        <v>2278.2736352476954</v>
      </c>
      <c r="AX8" s="135">
        <v>2646.4394048925333</v>
      </c>
      <c r="AY8" s="135">
        <v>2561.537953588399</v>
      </c>
      <c r="AZ8" s="135">
        <v>4519.9425439999995</v>
      </c>
      <c r="BA8" s="135">
        <v>5103.0645660263781</v>
      </c>
      <c r="BB8" s="135">
        <v>4621.8310064025263</v>
      </c>
      <c r="BC8" s="135">
        <v>0</v>
      </c>
      <c r="BD8" s="135">
        <v>0</v>
      </c>
      <c r="BE8" s="135">
        <v>255.42060565863977</v>
      </c>
      <c r="BF8" s="135">
        <v>5730.5182031698987</v>
      </c>
      <c r="BG8" s="135">
        <v>5967.6086867048471</v>
      </c>
      <c r="BH8" s="135">
        <v>5906.5821373361232</v>
      </c>
      <c r="BI8" s="135">
        <v>227.02745483010116</v>
      </c>
      <c r="BJ8" s="135">
        <v>451.12897416710678</v>
      </c>
      <c r="BK8" s="135">
        <v>395.71405751657397</v>
      </c>
      <c r="BL8" s="135">
        <v>5870.4227779999992</v>
      </c>
      <c r="BM8" s="135">
        <v>6622.936767447427</v>
      </c>
      <c r="BN8" s="135">
        <v>6148.0580017375742</v>
      </c>
      <c r="BO8" s="135">
        <v>5404.7624931527243</v>
      </c>
      <c r="BP8" s="135">
        <v>6082.0974660473685</v>
      </c>
      <c r="BQ8" s="135">
        <v>5957.6142763464377</v>
      </c>
      <c r="BR8" s="135">
        <v>2292.7352098472752</v>
      </c>
      <c r="BS8" s="135">
        <v>2809.8451765661521</v>
      </c>
      <c r="BT8" s="135">
        <v>1914.865259399342</v>
      </c>
      <c r="BU8" s="135">
        <v>179.06988296944149</v>
      </c>
      <c r="BV8" s="135">
        <v>374.29004194698291</v>
      </c>
      <c r="BW8" s="135">
        <v>274.90032427116353</v>
      </c>
      <c r="BX8" s="135">
        <v>1844.5787590978621</v>
      </c>
      <c r="BY8" s="135">
        <v>2268.5693041863674</v>
      </c>
      <c r="BZ8" s="135">
        <v>2311.0642186648979</v>
      </c>
      <c r="CA8" s="135">
        <v>2461.9921909326958</v>
      </c>
      <c r="CB8" s="135">
        <v>2427.9236140428852</v>
      </c>
      <c r="CC8" s="135">
        <v>2449.2310566425149</v>
      </c>
    </row>
    <row r="9" spans="1:93" ht="31.5" customHeight="1" x14ac:dyDescent="0.25">
      <c r="A9" s="58" t="s">
        <v>15</v>
      </c>
      <c r="B9" s="2" t="s">
        <v>16</v>
      </c>
      <c r="C9" s="58" t="s">
        <v>17</v>
      </c>
      <c r="D9" s="135">
        <v>1113.2819999999999</v>
      </c>
      <c r="E9" s="135">
        <v>1337.865</v>
      </c>
      <c r="F9" s="135">
        <v>1269.2339999999999</v>
      </c>
      <c r="G9" s="135">
        <v>222.62300000000002</v>
      </c>
      <c r="H9" s="135">
        <v>255.57499999999996</v>
      </c>
      <c r="I9" s="135">
        <v>227.953</v>
      </c>
      <c r="J9" s="135">
        <v>44.418000000000006</v>
      </c>
      <c r="K9" s="135">
        <v>58.495999999999995</v>
      </c>
      <c r="L9" s="135">
        <v>52.968000000000004</v>
      </c>
      <c r="M9" s="135">
        <v>2431.4380000000001</v>
      </c>
      <c r="N9" s="135">
        <v>2660.6469999999999</v>
      </c>
      <c r="O9" s="135">
        <v>2587.3290999999999</v>
      </c>
      <c r="P9" s="135">
        <v>1064.934</v>
      </c>
      <c r="Q9" s="135">
        <v>1183.1311000000001</v>
      </c>
      <c r="R9" s="135">
        <v>1093.1834000000001</v>
      </c>
      <c r="S9" s="135">
        <v>9.0120000000000005</v>
      </c>
      <c r="T9" s="135">
        <v>26.5779</v>
      </c>
      <c r="U9" s="135">
        <v>38.127599999999994</v>
      </c>
      <c r="V9" s="135">
        <v>2271.7979999999998</v>
      </c>
      <c r="W9" s="135">
        <v>2456.5820000000003</v>
      </c>
      <c r="X9" s="135">
        <v>2423.1991000000003</v>
      </c>
      <c r="Y9" s="135">
        <v>2622.0289999999995</v>
      </c>
      <c r="Z9" s="135">
        <v>2897.596</v>
      </c>
      <c r="AA9" s="135">
        <v>2934.2270000000003</v>
      </c>
      <c r="AB9" s="135">
        <v>788.97799999999995</v>
      </c>
      <c r="AC9" s="135">
        <v>668.25599999999997</v>
      </c>
      <c r="AD9" s="135">
        <v>630.28499999999997</v>
      </c>
      <c r="AE9" s="135">
        <v>2124.6189999999997</v>
      </c>
      <c r="AF9" s="135">
        <v>2196.817</v>
      </c>
      <c r="AG9" s="135">
        <v>2252.1128999999996</v>
      </c>
      <c r="AH9" s="135">
        <v>1303.8610000000001</v>
      </c>
      <c r="AI9" s="135">
        <v>1250.6310000000001</v>
      </c>
      <c r="AJ9" s="135">
        <v>1248.5130000000001</v>
      </c>
      <c r="AK9" s="135">
        <v>491.19300000000004</v>
      </c>
      <c r="AL9" s="135">
        <v>537.33299999999997</v>
      </c>
      <c r="AM9" s="135">
        <v>508.22</v>
      </c>
      <c r="AN9" s="135">
        <v>3407.4229999999998</v>
      </c>
      <c r="AO9" s="135">
        <v>3990.6060000000002</v>
      </c>
      <c r="AP9" s="135">
        <v>3689.297</v>
      </c>
      <c r="AQ9" s="135">
        <v>822.69000000000017</v>
      </c>
      <c r="AR9" s="135">
        <v>796.351</v>
      </c>
      <c r="AS9" s="135">
        <v>930.51300000000003</v>
      </c>
      <c r="AT9" s="135">
        <v>9262.6980000000003</v>
      </c>
      <c r="AU9" s="135">
        <v>10229.359</v>
      </c>
      <c r="AV9" s="135">
        <v>9750.5468999999994</v>
      </c>
      <c r="AW9" s="135">
        <v>1287.52</v>
      </c>
      <c r="AX9" s="135">
        <v>1154.67</v>
      </c>
      <c r="AY9" s="135">
        <v>1256.366</v>
      </c>
      <c r="AZ9" s="135">
        <v>8807.1400000000012</v>
      </c>
      <c r="BA9" s="135">
        <v>9184.4060000000009</v>
      </c>
      <c r="BB9" s="135">
        <v>8353.0735999999997</v>
      </c>
      <c r="BC9" s="135">
        <v>0</v>
      </c>
      <c r="BD9" s="135">
        <v>0</v>
      </c>
      <c r="BE9" s="135">
        <v>418.08937595568068</v>
      </c>
      <c r="BF9" s="135">
        <v>7864.1859999999997</v>
      </c>
      <c r="BG9" s="135">
        <v>8435.3839999999982</v>
      </c>
      <c r="BH9" s="135">
        <v>8368.035100000001</v>
      </c>
      <c r="BI9" s="135">
        <v>400.47300000000001</v>
      </c>
      <c r="BJ9" s="135">
        <v>612.51499999999999</v>
      </c>
      <c r="BK9" s="135">
        <v>533.54899999999998</v>
      </c>
      <c r="BL9" s="135">
        <v>7330.6469999999999</v>
      </c>
      <c r="BM9" s="135">
        <v>8314.1029999999992</v>
      </c>
      <c r="BN9" s="135">
        <v>7916.7941000000001</v>
      </c>
      <c r="BO9" s="135">
        <v>7680.902</v>
      </c>
      <c r="BP9" s="135">
        <v>8070.88</v>
      </c>
      <c r="BQ9" s="135">
        <v>7949.0720000000001</v>
      </c>
      <c r="BR9" s="135">
        <v>672.31700000000001</v>
      </c>
      <c r="BS9" s="135">
        <v>820.19900000000007</v>
      </c>
      <c r="BT9" s="135">
        <v>697</v>
      </c>
      <c r="BU9" s="135">
        <v>482.20299999999997</v>
      </c>
      <c r="BV9" s="135">
        <v>1159.1599999999999</v>
      </c>
      <c r="BW9" s="135">
        <v>740.63100000000009</v>
      </c>
      <c r="BX9" s="135">
        <v>970.0379999999999</v>
      </c>
      <c r="BY9" s="135">
        <v>1047.202</v>
      </c>
      <c r="BZ9" s="135">
        <v>1299.8442</v>
      </c>
      <c r="CA9" s="135">
        <v>1376.3180000000002</v>
      </c>
      <c r="CB9" s="135">
        <v>1130.162</v>
      </c>
      <c r="CC9" s="135">
        <v>1233.3998000000001</v>
      </c>
    </row>
    <row r="10" spans="1:93" x14ac:dyDescent="0.25">
      <c r="A10" s="58" t="s">
        <v>18</v>
      </c>
      <c r="B10" s="2" t="s">
        <v>19</v>
      </c>
      <c r="C10" s="58" t="s">
        <v>17</v>
      </c>
      <c r="D10" s="135">
        <v>1108.9615409999999</v>
      </c>
      <c r="E10" s="135">
        <v>1332.321737</v>
      </c>
      <c r="F10" s="135">
        <v>1264.202</v>
      </c>
      <c r="G10" s="135">
        <v>207.56878300000002</v>
      </c>
      <c r="H10" s="135">
        <v>238.04938199999995</v>
      </c>
      <c r="I10" s="135">
        <v>210.61799999999999</v>
      </c>
      <c r="J10" s="135">
        <v>44.271600000000007</v>
      </c>
      <c r="K10" s="135">
        <v>58.296099999999996</v>
      </c>
      <c r="L10" s="135">
        <v>52.764000000000003</v>
      </c>
      <c r="M10" s="135">
        <v>2422.40193</v>
      </c>
      <c r="N10" s="135">
        <v>2652.2326149999999</v>
      </c>
      <c r="O10" s="135">
        <v>2577.6410999999998</v>
      </c>
      <c r="P10" s="135">
        <v>1057.517656</v>
      </c>
      <c r="Q10" s="135">
        <v>1174.472577</v>
      </c>
      <c r="R10" s="135">
        <v>1085.0844000000002</v>
      </c>
      <c r="S10" s="135">
        <v>9.0120000000000005</v>
      </c>
      <c r="T10" s="135">
        <v>26.5779</v>
      </c>
      <c r="U10" s="135">
        <v>38.127599999999994</v>
      </c>
      <c r="V10" s="135">
        <v>2225.725919</v>
      </c>
      <c r="W10" s="135">
        <v>2404.0441760000003</v>
      </c>
      <c r="X10" s="135">
        <v>2371.2681000000002</v>
      </c>
      <c r="Y10" s="135">
        <v>2599.1950499999994</v>
      </c>
      <c r="Z10" s="135">
        <v>2875.61625</v>
      </c>
      <c r="AA10" s="135">
        <v>2907.6910000000003</v>
      </c>
      <c r="AB10" s="135">
        <v>788.97799999999995</v>
      </c>
      <c r="AC10" s="135">
        <v>668.25599999999997</v>
      </c>
      <c r="AD10" s="135">
        <v>630.28499999999997</v>
      </c>
      <c r="AE10" s="135">
        <v>2120.8618459999998</v>
      </c>
      <c r="AF10" s="135">
        <v>2193.0412999999999</v>
      </c>
      <c r="AG10" s="135">
        <v>2249.6398999999997</v>
      </c>
      <c r="AH10" s="135">
        <v>1303.8610000000001</v>
      </c>
      <c r="AI10" s="135">
        <v>1250.4290000000001</v>
      </c>
      <c r="AJ10" s="135">
        <v>1247.8410000000001</v>
      </c>
      <c r="AK10" s="135">
        <v>484.87300000000005</v>
      </c>
      <c r="AL10" s="135">
        <v>530.14800000000002</v>
      </c>
      <c r="AM10" s="135">
        <v>502.00300000000004</v>
      </c>
      <c r="AN10" s="135">
        <v>3385.2961439999999</v>
      </c>
      <c r="AO10" s="135">
        <v>3971.6930000000002</v>
      </c>
      <c r="AP10" s="135">
        <v>3667.3710000000001</v>
      </c>
      <c r="AQ10" s="135">
        <v>822.69000000000017</v>
      </c>
      <c r="AR10" s="135">
        <v>796.351</v>
      </c>
      <c r="AS10" s="135">
        <v>930.51300000000003</v>
      </c>
      <c r="AT10" s="135">
        <v>9199.8595290000012</v>
      </c>
      <c r="AU10" s="135">
        <v>10169.149932</v>
      </c>
      <c r="AV10" s="135">
        <v>9690.7038999999986</v>
      </c>
      <c r="AW10" s="135">
        <v>1287.52</v>
      </c>
      <c r="AX10" s="135">
        <v>1154.67</v>
      </c>
      <c r="AY10" s="135">
        <v>1256.366</v>
      </c>
      <c r="AZ10" s="135">
        <v>8770.7171450000005</v>
      </c>
      <c r="BA10" s="135">
        <v>9145.8113390000017</v>
      </c>
      <c r="BB10" s="135">
        <v>8317.0756000000001</v>
      </c>
      <c r="BC10" s="135">
        <v>0</v>
      </c>
      <c r="BD10" s="135">
        <v>0</v>
      </c>
      <c r="BE10" s="135">
        <v>418.08937595568068</v>
      </c>
      <c r="BF10" s="135">
        <v>7842.3800670000001</v>
      </c>
      <c r="BG10" s="135">
        <v>8414.8774489999978</v>
      </c>
      <c r="BH10" s="135">
        <v>8349.3671000000013</v>
      </c>
      <c r="BI10" s="135">
        <v>400.47300000000001</v>
      </c>
      <c r="BJ10" s="135">
        <v>612.51499999999999</v>
      </c>
      <c r="BK10" s="135">
        <v>533.54899999999998</v>
      </c>
      <c r="BL10" s="135">
        <v>7313.7798519999997</v>
      </c>
      <c r="BM10" s="135">
        <v>8298.4445399999986</v>
      </c>
      <c r="BN10" s="135">
        <v>7900.3581000000004</v>
      </c>
      <c r="BO10" s="135">
        <v>7657.871854</v>
      </c>
      <c r="BP10" s="135">
        <v>8048.0540149999997</v>
      </c>
      <c r="BQ10" s="135">
        <v>7925.5820000000003</v>
      </c>
      <c r="BR10" s="135">
        <v>672.31700000000001</v>
      </c>
      <c r="BS10" s="135">
        <v>820.19900000000007</v>
      </c>
      <c r="BT10" s="135">
        <v>697</v>
      </c>
      <c r="BU10" s="135">
        <v>465.14108699999997</v>
      </c>
      <c r="BV10" s="135">
        <v>1136.8598149999998</v>
      </c>
      <c r="BW10" s="135">
        <v>723.60400000000004</v>
      </c>
      <c r="BX10" s="135">
        <v>962.71648999999991</v>
      </c>
      <c r="BY10" s="135">
        <v>1047.202</v>
      </c>
      <c r="BZ10" s="135">
        <v>1292.0871999999999</v>
      </c>
      <c r="CA10" s="135">
        <v>1376.3180000000002</v>
      </c>
      <c r="CB10" s="135">
        <v>1126.855</v>
      </c>
      <c r="CC10" s="135">
        <v>1233.3998000000001</v>
      </c>
    </row>
    <row r="11" spans="1:93" ht="15" customHeight="1" x14ac:dyDescent="0.25">
      <c r="A11" s="58" t="s">
        <v>20</v>
      </c>
      <c r="B11" s="2" t="s">
        <v>21</v>
      </c>
      <c r="C11" s="58" t="s">
        <v>22</v>
      </c>
      <c r="D11" s="142" t="s">
        <v>91</v>
      </c>
      <c r="E11" s="142" t="s">
        <v>91</v>
      </c>
      <c r="F11" s="142" t="s">
        <v>91</v>
      </c>
      <c r="G11" s="142" t="s">
        <v>91</v>
      </c>
      <c r="H11" s="142" t="s">
        <v>91</v>
      </c>
      <c r="I11" s="142" t="s">
        <v>91</v>
      </c>
      <c r="J11" s="142" t="s">
        <v>91</v>
      </c>
      <c r="K11" s="142" t="s">
        <v>91</v>
      </c>
      <c r="L11" s="142" t="s">
        <v>91</v>
      </c>
      <c r="M11" s="142" t="s">
        <v>91</v>
      </c>
      <c r="N11" s="142" t="s">
        <v>91</v>
      </c>
      <c r="O11" s="142" t="s">
        <v>91</v>
      </c>
      <c r="P11" s="142" t="s">
        <v>91</v>
      </c>
      <c r="Q11" s="142" t="s">
        <v>91</v>
      </c>
      <c r="R11" s="142" t="s">
        <v>91</v>
      </c>
      <c r="S11" s="142" t="s">
        <v>91</v>
      </c>
      <c r="T11" s="142" t="s">
        <v>91</v>
      </c>
      <c r="U11" s="142" t="s">
        <v>91</v>
      </c>
      <c r="V11" s="142" t="s">
        <v>91</v>
      </c>
      <c r="W11" s="142" t="s">
        <v>91</v>
      </c>
      <c r="X11" s="142" t="s">
        <v>91</v>
      </c>
      <c r="Y11" s="142" t="s">
        <v>91</v>
      </c>
      <c r="Z11" s="142" t="s">
        <v>91</v>
      </c>
      <c r="AA11" s="142" t="s">
        <v>91</v>
      </c>
      <c r="AB11" s="142" t="s">
        <v>91</v>
      </c>
      <c r="AC11" s="142" t="s">
        <v>91</v>
      </c>
      <c r="AD11" s="142" t="s">
        <v>91</v>
      </c>
      <c r="AE11" s="142" t="s">
        <v>91</v>
      </c>
      <c r="AF11" s="142" t="s">
        <v>91</v>
      </c>
      <c r="AG11" s="142" t="s">
        <v>91</v>
      </c>
      <c r="AH11" s="142" t="s">
        <v>91</v>
      </c>
      <c r="AI11" s="142" t="s">
        <v>91</v>
      </c>
      <c r="AJ11" s="142" t="s">
        <v>91</v>
      </c>
      <c r="AK11" s="142" t="s">
        <v>91</v>
      </c>
      <c r="AL11" s="142" t="s">
        <v>91</v>
      </c>
      <c r="AM11" s="142" t="s">
        <v>91</v>
      </c>
      <c r="AN11" s="142" t="s">
        <v>91</v>
      </c>
      <c r="AO11" s="142" t="s">
        <v>91</v>
      </c>
      <c r="AP11" s="142" t="s">
        <v>91</v>
      </c>
      <c r="AQ11" s="142" t="s">
        <v>91</v>
      </c>
      <c r="AR11" s="142" t="s">
        <v>91</v>
      </c>
      <c r="AS11" s="142" t="s">
        <v>91</v>
      </c>
      <c r="AT11" s="142" t="s">
        <v>91</v>
      </c>
      <c r="AU11" s="142" t="s">
        <v>91</v>
      </c>
      <c r="AV11" s="142" t="s">
        <v>91</v>
      </c>
      <c r="AW11" s="142" t="s">
        <v>91</v>
      </c>
      <c r="AX11" s="142" t="s">
        <v>91</v>
      </c>
      <c r="AY11" s="142" t="s">
        <v>91</v>
      </c>
      <c r="AZ11" s="142" t="s">
        <v>91</v>
      </c>
      <c r="BA11" s="142" t="s">
        <v>91</v>
      </c>
      <c r="BB11" s="142" t="s">
        <v>91</v>
      </c>
      <c r="BC11" s="142" t="s">
        <v>91</v>
      </c>
      <c r="BD11" s="142" t="s">
        <v>91</v>
      </c>
      <c r="BE11" s="142" t="s">
        <v>91</v>
      </c>
      <c r="BF11" s="142" t="s">
        <v>91</v>
      </c>
      <c r="BG11" s="142" t="s">
        <v>91</v>
      </c>
      <c r="BH11" s="142" t="s">
        <v>91</v>
      </c>
      <c r="BI11" s="142" t="s">
        <v>91</v>
      </c>
      <c r="BJ11" s="142" t="s">
        <v>91</v>
      </c>
      <c r="BK11" s="142" t="s">
        <v>91</v>
      </c>
      <c r="BL11" s="142" t="s">
        <v>91</v>
      </c>
      <c r="BM11" s="142" t="s">
        <v>91</v>
      </c>
      <c r="BN11" s="142" t="s">
        <v>91</v>
      </c>
      <c r="BO11" s="142" t="s">
        <v>91</v>
      </c>
      <c r="BP11" s="142" t="s">
        <v>91</v>
      </c>
      <c r="BQ11" s="142" t="s">
        <v>91</v>
      </c>
      <c r="BR11" s="142" t="s">
        <v>91</v>
      </c>
      <c r="BS11" s="142" t="s">
        <v>91</v>
      </c>
      <c r="BT11" s="142" t="s">
        <v>91</v>
      </c>
      <c r="BU11" s="142" t="s">
        <v>91</v>
      </c>
      <c r="BV11" s="142" t="s">
        <v>91</v>
      </c>
      <c r="BW11" s="142" t="s">
        <v>91</v>
      </c>
      <c r="BX11" s="142" t="s">
        <v>91</v>
      </c>
      <c r="BY11" s="142" t="s">
        <v>91</v>
      </c>
      <c r="BZ11" s="142" t="s">
        <v>91</v>
      </c>
      <c r="CA11" s="142" t="s">
        <v>91</v>
      </c>
      <c r="CB11" s="142" t="s">
        <v>91</v>
      </c>
      <c r="CC11" s="142" t="s">
        <v>91</v>
      </c>
    </row>
    <row r="12" spans="1:93" ht="15.75" customHeight="1" x14ac:dyDescent="0.25">
      <c r="A12" s="58" t="s">
        <v>23</v>
      </c>
      <c r="B12" s="2" t="s">
        <v>24</v>
      </c>
      <c r="C12" s="58" t="s">
        <v>22</v>
      </c>
      <c r="D12" s="142" t="s">
        <v>91</v>
      </c>
      <c r="E12" s="142" t="s">
        <v>91</v>
      </c>
      <c r="F12" s="142" t="s">
        <v>91</v>
      </c>
      <c r="G12" s="142" t="s">
        <v>91</v>
      </c>
      <c r="H12" s="142" t="s">
        <v>91</v>
      </c>
      <c r="I12" s="142" t="s">
        <v>91</v>
      </c>
      <c r="J12" s="142" t="s">
        <v>91</v>
      </c>
      <c r="K12" s="142" t="s">
        <v>91</v>
      </c>
      <c r="L12" s="142" t="s">
        <v>91</v>
      </c>
      <c r="M12" s="142" t="s">
        <v>91</v>
      </c>
      <c r="N12" s="142" t="s">
        <v>91</v>
      </c>
      <c r="O12" s="142" t="s">
        <v>91</v>
      </c>
      <c r="P12" s="142" t="s">
        <v>91</v>
      </c>
      <c r="Q12" s="142" t="s">
        <v>91</v>
      </c>
      <c r="R12" s="142" t="s">
        <v>91</v>
      </c>
      <c r="S12" s="142" t="s">
        <v>91</v>
      </c>
      <c r="T12" s="142" t="s">
        <v>91</v>
      </c>
      <c r="U12" s="142" t="s">
        <v>91</v>
      </c>
      <c r="V12" s="142" t="s">
        <v>91</v>
      </c>
      <c r="W12" s="142" t="s">
        <v>91</v>
      </c>
      <c r="X12" s="142" t="s">
        <v>91</v>
      </c>
      <c r="Y12" s="142" t="s">
        <v>91</v>
      </c>
      <c r="Z12" s="142" t="s">
        <v>91</v>
      </c>
      <c r="AA12" s="142" t="s">
        <v>91</v>
      </c>
      <c r="AB12" s="142" t="s">
        <v>91</v>
      </c>
      <c r="AC12" s="142" t="s">
        <v>91</v>
      </c>
      <c r="AD12" s="142" t="s">
        <v>91</v>
      </c>
      <c r="AE12" s="142" t="s">
        <v>91</v>
      </c>
      <c r="AF12" s="142" t="s">
        <v>91</v>
      </c>
      <c r="AG12" s="142" t="s">
        <v>91</v>
      </c>
      <c r="AH12" s="142" t="s">
        <v>91</v>
      </c>
      <c r="AI12" s="142" t="s">
        <v>91</v>
      </c>
      <c r="AJ12" s="142" t="s">
        <v>91</v>
      </c>
      <c r="AK12" s="142" t="s">
        <v>91</v>
      </c>
      <c r="AL12" s="142" t="s">
        <v>91</v>
      </c>
      <c r="AM12" s="142" t="s">
        <v>91</v>
      </c>
      <c r="AN12" s="142" t="s">
        <v>91</v>
      </c>
      <c r="AO12" s="142" t="s">
        <v>91</v>
      </c>
      <c r="AP12" s="142" t="s">
        <v>91</v>
      </c>
      <c r="AQ12" s="142" t="s">
        <v>91</v>
      </c>
      <c r="AR12" s="142" t="s">
        <v>91</v>
      </c>
      <c r="AS12" s="142" t="s">
        <v>91</v>
      </c>
      <c r="AT12" s="142" t="s">
        <v>91</v>
      </c>
      <c r="AU12" s="142" t="s">
        <v>91</v>
      </c>
      <c r="AV12" s="142" t="s">
        <v>91</v>
      </c>
      <c r="AW12" s="142" t="s">
        <v>91</v>
      </c>
      <c r="AX12" s="142" t="s">
        <v>91</v>
      </c>
      <c r="AY12" s="142" t="s">
        <v>91</v>
      </c>
      <c r="AZ12" s="142" t="s">
        <v>91</v>
      </c>
      <c r="BA12" s="142" t="s">
        <v>91</v>
      </c>
      <c r="BB12" s="142" t="s">
        <v>91</v>
      </c>
      <c r="BC12" s="142" t="s">
        <v>91</v>
      </c>
      <c r="BD12" s="142" t="s">
        <v>91</v>
      </c>
      <c r="BE12" s="142" t="s">
        <v>91</v>
      </c>
      <c r="BF12" s="142" t="s">
        <v>91</v>
      </c>
      <c r="BG12" s="142" t="s">
        <v>91</v>
      </c>
      <c r="BH12" s="142" t="s">
        <v>91</v>
      </c>
      <c r="BI12" s="142" t="s">
        <v>91</v>
      </c>
      <c r="BJ12" s="142" t="s">
        <v>91</v>
      </c>
      <c r="BK12" s="142" t="s">
        <v>91</v>
      </c>
      <c r="BL12" s="142" t="s">
        <v>91</v>
      </c>
      <c r="BM12" s="142" t="s">
        <v>91</v>
      </c>
      <c r="BN12" s="142" t="s">
        <v>91</v>
      </c>
      <c r="BO12" s="142" t="s">
        <v>91</v>
      </c>
      <c r="BP12" s="142" t="s">
        <v>91</v>
      </c>
      <c r="BQ12" s="142" t="s">
        <v>91</v>
      </c>
      <c r="BR12" s="142" t="s">
        <v>91</v>
      </c>
      <c r="BS12" s="142" t="s">
        <v>91</v>
      </c>
      <c r="BT12" s="142" t="s">
        <v>91</v>
      </c>
      <c r="BU12" s="142" t="s">
        <v>91</v>
      </c>
      <c r="BV12" s="142" t="s">
        <v>91</v>
      </c>
      <c r="BW12" s="142" t="s">
        <v>91</v>
      </c>
      <c r="BX12" s="142" t="s">
        <v>91</v>
      </c>
      <c r="BY12" s="142" t="s">
        <v>91</v>
      </c>
      <c r="BZ12" s="142" t="s">
        <v>91</v>
      </c>
      <c r="CA12" s="142" t="s">
        <v>91</v>
      </c>
      <c r="CB12" s="142" t="s">
        <v>91</v>
      </c>
      <c r="CC12" s="142" t="s">
        <v>91</v>
      </c>
    </row>
    <row r="13" spans="1:93" ht="17.25" customHeight="1" x14ac:dyDescent="0.25">
      <c r="A13" s="58" t="s">
        <v>25</v>
      </c>
      <c r="B13" s="2" t="s">
        <v>26</v>
      </c>
      <c r="C13" s="58" t="s">
        <v>22</v>
      </c>
      <c r="D13" s="142" t="s">
        <v>91</v>
      </c>
      <c r="E13" s="142" t="s">
        <v>91</v>
      </c>
      <c r="F13" s="142" t="s">
        <v>91</v>
      </c>
      <c r="G13" s="142" t="s">
        <v>91</v>
      </c>
      <c r="H13" s="142" t="s">
        <v>91</v>
      </c>
      <c r="I13" s="142" t="s">
        <v>91</v>
      </c>
      <c r="J13" s="142" t="s">
        <v>91</v>
      </c>
      <c r="K13" s="142" t="s">
        <v>91</v>
      </c>
      <c r="L13" s="142" t="s">
        <v>91</v>
      </c>
      <c r="M13" s="142" t="s">
        <v>91</v>
      </c>
      <c r="N13" s="142" t="s">
        <v>91</v>
      </c>
      <c r="O13" s="142" t="s">
        <v>91</v>
      </c>
      <c r="P13" s="142" t="s">
        <v>91</v>
      </c>
      <c r="Q13" s="142" t="s">
        <v>91</v>
      </c>
      <c r="R13" s="142" t="s">
        <v>91</v>
      </c>
      <c r="S13" s="142" t="s">
        <v>91</v>
      </c>
      <c r="T13" s="142" t="s">
        <v>91</v>
      </c>
      <c r="U13" s="142" t="s">
        <v>91</v>
      </c>
      <c r="V13" s="142" t="s">
        <v>91</v>
      </c>
      <c r="W13" s="142" t="s">
        <v>91</v>
      </c>
      <c r="X13" s="142" t="s">
        <v>91</v>
      </c>
      <c r="Y13" s="142" t="s">
        <v>91</v>
      </c>
      <c r="Z13" s="142" t="s">
        <v>91</v>
      </c>
      <c r="AA13" s="142" t="s">
        <v>91</v>
      </c>
      <c r="AB13" s="142" t="s">
        <v>91</v>
      </c>
      <c r="AC13" s="142" t="s">
        <v>91</v>
      </c>
      <c r="AD13" s="142" t="s">
        <v>91</v>
      </c>
      <c r="AE13" s="142" t="s">
        <v>91</v>
      </c>
      <c r="AF13" s="142" t="s">
        <v>91</v>
      </c>
      <c r="AG13" s="142" t="s">
        <v>91</v>
      </c>
      <c r="AH13" s="142" t="s">
        <v>91</v>
      </c>
      <c r="AI13" s="142" t="s">
        <v>91</v>
      </c>
      <c r="AJ13" s="142" t="s">
        <v>91</v>
      </c>
      <c r="AK13" s="142" t="s">
        <v>91</v>
      </c>
      <c r="AL13" s="142" t="s">
        <v>91</v>
      </c>
      <c r="AM13" s="142" t="s">
        <v>91</v>
      </c>
      <c r="AN13" s="142" t="s">
        <v>91</v>
      </c>
      <c r="AO13" s="142" t="s">
        <v>91</v>
      </c>
      <c r="AP13" s="142" t="s">
        <v>91</v>
      </c>
      <c r="AQ13" s="142" t="s">
        <v>91</v>
      </c>
      <c r="AR13" s="142" t="s">
        <v>91</v>
      </c>
      <c r="AS13" s="142" t="s">
        <v>91</v>
      </c>
      <c r="AT13" s="142" t="s">
        <v>91</v>
      </c>
      <c r="AU13" s="142" t="s">
        <v>91</v>
      </c>
      <c r="AV13" s="142" t="s">
        <v>91</v>
      </c>
      <c r="AW13" s="142" t="s">
        <v>91</v>
      </c>
      <c r="AX13" s="142" t="s">
        <v>91</v>
      </c>
      <c r="AY13" s="142" t="s">
        <v>91</v>
      </c>
      <c r="AZ13" s="142" t="s">
        <v>91</v>
      </c>
      <c r="BA13" s="142" t="s">
        <v>91</v>
      </c>
      <c r="BB13" s="142" t="s">
        <v>91</v>
      </c>
      <c r="BC13" s="142" t="s">
        <v>91</v>
      </c>
      <c r="BD13" s="142" t="s">
        <v>91</v>
      </c>
      <c r="BE13" s="142" t="s">
        <v>91</v>
      </c>
      <c r="BF13" s="142" t="s">
        <v>91</v>
      </c>
      <c r="BG13" s="142" t="s">
        <v>91</v>
      </c>
      <c r="BH13" s="142" t="s">
        <v>91</v>
      </c>
      <c r="BI13" s="142" t="s">
        <v>91</v>
      </c>
      <c r="BJ13" s="142" t="s">
        <v>91</v>
      </c>
      <c r="BK13" s="142" t="s">
        <v>91</v>
      </c>
      <c r="BL13" s="142" t="s">
        <v>91</v>
      </c>
      <c r="BM13" s="142" t="s">
        <v>91</v>
      </c>
      <c r="BN13" s="142" t="s">
        <v>91</v>
      </c>
      <c r="BO13" s="142" t="s">
        <v>91</v>
      </c>
      <c r="BP13" s="142" t="s">
        <v>91</v>
      </c>
      <c r="BQ13" s="142" t="s">
        <v>91</v>
      </c>
      <c r="BR13" s="142" t="s">
        <v>91</v>
      </c>
      <c r="BS13" s="142" t="s">
        <v>91</v>
      </c>
      <c r="BT13" s="142" t="s">
        <v>91</v>
      </c>
      <c r="BU13" s="142" t="s">
        <v>91</v>
      </c>
      <c r="BV13" s="142" t="s">
        <v>91</v>
      </c>
      <c r="BW13" s="142" t="s">
        <v>91</v>
      </c>
      <c r="BX13" s="142" t="s">
        <v>91</v>
      </c>
      <c r="BY13" s="142" t="s">
        <v>91</v>
      </c>
      <c r="BZ13" s="142" t="s">
        <v>91</v>
      </c>
      <c r="CA13" s="142" t="s">
        <v>91</v>
      </c>
      <c r="CB13" s="142" t="s">
        <v>91</v>
      </c>
      <c r="CC13" s="142" t="s">
        <v>91</v>
      </c>
    </row>
    <row r="14" spans="1:93" ht="30" customHeight="1" x14ac:dyDescent="0.25">
      <c r="A14" s="58" t="s">
        <v>27</v>
      </c>
      <c r="B14" s="2" t="s">
        <v>28</v>
      </c>
      <c r="C14" s="58" t="s">
        <v>22</v>
      </c>
      <c r="D14" s="142" t="s">
        <v>91</v>
      </c>
      <c r="E14" s="142" t="s">
        <v>91</v>
      </c>
      <c r="F14" s="142" t="s">
        <v>91</v>
      </c>
      <c r="G14" s="142" t="s">
        <v>91</v>
      </c>
      <c r="H14" s="142" t="s">
        <v>91</v>
      </c>
      <c r="I14" s="142" t="s">
        <v>91</v>
      </c>
      <c r="J14" s="142" t="s">
        <v>91</v>
      </c>
      <c r="K14" s="142" t="s">
        <v>91</v>
      </c>
      <c r="L14" s="142" t="s">
        <v>91</v>
      </c>
      <c r="M14" s="142" t="s">
        <v>91</v>
      </c>
      <c r="N14" s="142" t="s">
        <v>91</v>
      </c>
      <c r="O14" s="142" t="s">
        <v>91</v>
      </c>
      <c r="P14" s="142" t="s">
        <v>91</v>
      </c>
      <c r="Q14" s="142" t="s">
        <v>91</v>
      </c>
      <c r="R14" s="142" t="s">
        <v>91</v>
      </c>
      <c r="S14" s="142" t="s">
        <v>91</v>
      </c>
      <c r="T14" s="142" t="s">
        <v>91</v>
      </c>
      <c r="U14" s="142" t="s">
        <v>91</v>
      </c>
      <c r="V14" s="142" t="s">
        <v>91</v>
      </c>
      <c r="W14" s="142" t="s">
        <v>91</v>
      </c>
      <c r="X14" s="142" t="s">
        <v>91</v>
      </c>
      <c r="Y14" s="142" t="s">
        <v>91</v>
      </c>
      <c r="Z14" s="142" t="s">
        <v>91</v>
      </c>
      <c r="AA14" s="142" t="s">
        <v>91</v>
      </c>
      <c r="AB14" s="142" t="s">
        <v>91</v>
      </c>
      <c r="AC14" s="142" t="s">
        <v>91</v>
      </c>
      <c r="AD14" s="142" t="s">
        <v>91</v>
      </c>
      <c r="AE14" s="142" t="s">
        <v>91</v>
      </c>
      <c r="AF14" s="142" t="s">
        <v>91</v>
      </c>
      <c r="AG14" s="142" t="s">
        <v>91</v>
      </c>
      <c r="AH14" s="142" t="s">
        <v>91</v>
      </c>
      <c r="AI14" s="142" t="s">
        <v>91</v>
      </c>
      <c r="AJ14" s="142" t="s">
        <v>91</v>
      </c>
      <c r="AK14" s="142" t="s">
        <v>91</v>
      </c>
      <c r="AL14" s="142" t="s">
        <v>91</v>
      </c>
      <c r="AM14" s="142" t="s">
        <v>91</v>
      </c>
      <c r="AN14" s="142" t="s">
        <v>91</v>
      </c>
      <c r="AO14" s="142" t="s">
        <v>91</v>
      </c>
      <c r="AP14" s="142" t="s">
        <v>91</v>
      </c>
      <c r="AQ14" s="142" t="s">
        <v>91</v>
      </c>
      <c r="AR14" s="142" t="s">
        <v>91</v>
      </c>
      <c r="AS14" s="142" t="s">
        <v>91</v>
      </c>
      <c r="AT14" s="142" t="s">
        <v>91</v>
      </c>
      <c r="AU14" s="142" t="s">
        <v>91</v>
      </c>
      <c r="AV14" s="142" t="s">
        <v>91</v>
      </c>
      <c r="AW14" s="142" t="s">
        <v>91</v>
      </c>
      <c r="AX14" s="142" t="s">
        <v>91</v>
      </c>
      <c r="AY14" s="142" t="s">
        <v>91</v>
      </c>
      <c r="AZ14" s="142" t="s">
        <v>91</v>
      </c>
      <c r="BA14" s="142" t="s">
        <v>91</v>
      </c>
      <c r="BB14" s="142" t="s">
        <v>91</v>
      </c>
      <c r="BC14" s="142" t="s">
        <v>91</v>
      </c>
      <c r="BD14" s="142" t="s">
        <v>91</v>
      </c>
      <c r="BE14" s="142" t="s">
        <v>91</v>
      </c>
      <c r="BF14" s="142" t="s">
        <v>91</v>
      </c>
      <c r="BG14" s="142" t="s">
        <v>91</v>
      </c>
      <c r="BH14" s="142" t="s">
        <v>91</v>
      </c>
      <c r="BI14" s="142" t="s">
        <v>91</v>
      </c>
      <c r="BJ14" s="142" t="s">
        <v>91</v>
      </c>
      <c r="BK14" s="142" t="s">
        <v>91</v>
      </c>
      <c r="BL14" s="142" t="s">
        <v>91</v>
      </c>
      <c r="BM14" s="142" t="s">
        <v>91</v>
      </c>
      <c r="BN14" s="142" t="s">
        <v>91</v>
      </c>
      <c r="BO14" s="142" t="s">
        <v>91</v>
      </c>
      <c r="BP14" s="142" t="s">
        <v>91</v>
      </c>
      <c r="BQ14" s="142" t="s">
        <v>91</v>
      </c>
      <c r="BR14" s="142" t="s">
        <v>91</v>
      </c>
      <c r="BS14" s="142" t="s">
        <v>91</v>
      </c>
      <c r="BT14" s="142" t="s">
        <v>91</v>
      </c>
      <c r="BU14" s="142" t="s">
        <v>91</v>
      </c>
      <c r="BV14" s="142" t="s">
        <v>91</v>
      </c>
      <c r="BW14" s="142" t="s">
        <v>91</v>
      </c>
      <c r="BX14" s="142" t="s">
        <v>91</v>
      </c>
      <c r="BY14" s="142" t="s">
        <v>91</v>
      </c>
      <c r="BZ14" s="142" t="s">
        <v>91</v>
      </c>
      <c r="CA14" s="142" t="s">
        <v>91</v>
      </c>
      <c r="CB14" s="142" t="s">
        <v>91</v>
      </c>
      <c r="CC14" s="142" t="s">
        <v>91</v>
      </c>
    </row>
    <row r="15" spans="1:93" s="133" customFormat="1" collapsed="1" x14ac:dyDescent="0.25">
      <c r="A15" s="132" t="s">
        <v>29</v>
      </c>
      <c r="B15" s="131" t="s">
        <v>30</v>
      </c>
      <c r="C15" s="132" t="s">
        <v>22</v>
      </c>
      <c r="D15" s="134">
        <f t="shared" ref="D15:AI15" si="0">D16+D18</f>
        <v>961.05409029999987</v>
      </c>
      <c r="E15" s="134">
        <f t="shared" si="0"/>
        <v>1237.7845414661708</v>
      </c>
      <c r="F15" s="134">
        <f t="shared" si="0"/>
        <v>1233.4597975174422</v>
      </c>
      <c r="G15" s="134">
        <f t="shared" si="0"/>
        <v>281.43144966</v>
      </c>
      <c r="H15" s="134">
        <f t="shared" si="0"/>
        <v>393.06489780208801</v>
      </c>
      <c r="I15" s="134">
        <f t="shared" si="0"/>
        <v>352.23534776532921</v>
      </c>
      <c r="J15" s="134">
        <f t="shared" si="0"/>
        <v>45.707753715058836</v>
      </c>
      <c r="K15" s="134">
        <f t="shared" si="0"/>
        <v>62.675854593767113</v>
      </c>
      <c r="L15" s="134">
        <f t="shared" si="0"/>
        <v>44.070972551369877</v>
      </c>
      <c r="M15" s="134">
        <f t="shared" si="0"/>
        <v>3722.2986480499999</v>
      </c>
      <c r="N15" s="134">
        <f t="shared" si="0"/>
        <v>4690.3343261834598</v>
      </c>
      <c r="O15" s="134">
        <f t="shared" si="0"/>
        <v>4699.6272434681032</v>
      </c>
      <c r="P15" s="134">
        <f t="shared" si="0"/>
        <v>1681.6669966808674</v>
      </c>
      <c r="Q15" s="134">
        <f t="shared" si="0"/>
        <v>2308.8516776355341</v>
      </c>
      <c r="R15" s="134">
        <f t="shared" si="0"/>
        <v>2001.8433909599394</v>
      </c>
      <c r="S15" s="134">
        <f t="shared" si="0"/>
        <v>33.423981469132642</v>
      </c>
      <c r="T15" s="134">
        <f t="shared" si="0"/>
        <v>112.82416099350678</v>
      </c>
      <c r="U15" s="134">
        <f t="shared" si="0"/>
        <v>159.67404623287675</v>
      </c>
      <c r="V15" s="134">
        <f t="shared" si="0"/>
        <v>3520.7271253799991</v>
      </c>
      <c r="W15" s="134">
        <f t="shared" si="0"/>
        <v>3533.3225265567121</v>
      </c>
      <c r="X15" s="134">
        <f t="shared" si="0"/>
        <v>3712.7843463110867</v>
      </c>
      <c r="Y15" s="134">
        <f t="shared" si="0"/>
        <v>3510.8849712517849</v>
      </c>
      <c r="Z15" s="134">
        <f t="shared" si="0"/>
        <v>4152.8093554400903</v>
      </c>
      <c r="AA15" s="134">
        <f t="shared" si="0"/>
        <v>4209.8751529354504</v>
      </c>
      <c r="AB15" s="134">
        <f t="shared" si="0"/>
        <v>1817.8844228482151</v>
      </c>
      <c r="AC15" s="134">
        <f t="shared" si="0"/>
        <v>1833.4885424607937</v>
      </c>
      <c r="AD15" s="134">
        <f t="shared" si="0"/>
        <v>1847.1860930650225</v>
      </c>
      <c r="AE15" s="134">
        <f t="shared" si="0"/>
        <v>2376.2735114621519</v>
      </c>
      <c r="AF15" s="134">
        <f t="shared" si="0"/>
        <v>2868.6574719152577</v>
      </c>
      <c r="AG15" s="134">
        <f t="shared" si="0"/>
        <v>2842.7689916853296</v>
      </c>
      <c r="AH15" s="134">
        <f t="shared" si="0"/>
        <v>2960.4831367778484</v>
      </c>
      <c r="AI15" s="134">
        <f t="shared" si="0"/>
        <v>2617.7176936788996</v>
      </c>
      <c r="AJ15" s="134">
        <f t="shared" ref="AJ15:BR15" si="1">AJ16+AJ18</f>
        <v>3453.680063350605</v>
      </c>
      <c r="AK15" s="134">
        <f t="shared" si="1"/>
        <v>630.30817706999994</v>
      </c>
      <c r="AL15" s="134">
        <f t="shared" si="1"/>
        <v>695.12329982736219</v>
      </c>
      <c r="AM15" s="134">
        <f t="shared" si="1"/>
        <v>702.03524536878786</v>
      </c>
      <c r="AN15" s="134">
        <f t="shared" si="1"/>
        <v>4980.9886164992668</v>
      </c>
      <c r="AO15" s="134">
        <f t="shared" si="1"/>
        <v>6419.2934889089847</v>
      </c>
      <c r="AP15" s="134">
        <f t="shared" si="1"/>
        <v>6251.0313902103717</v>
      </c>
      <c r="AQ15" s="134">
        <f t="shared" si="1"/>
        <v>2997.0430570407339</v>
      </c>
      <c r="AR15" s="134">
        <f t="shared" si="1"/>
        <v>3480.9943986911085</v>
      </c>
      <c r="AS15" s="134">
        <f t="shared" si="1"/>
        <v>3689.1144858836601</v>
      </c>
      <c r="AT15" s="134">
        <f t="shared" si="1"/>
        <v>11314.832853574853</v>
      </c>
      <c r="AU15" s="134">
        <f t="shared" si="1"/>
        <v>13490.501517540812</v>
      </c>
      <c r="AV15" s="134">
        <f t="shared" si="1"/>
        <v>13477.250713351506</v>
      </c>
      <c r="AW15" s="134">
        <f t="shared" si="1"/>
        <v>3083.6452110074124</v>
      </c>
      <c r="AX15" s="134">
        <f t="shared" si="1"/>
        <v>3692.1638996315182</v>
      </c>
      <c r="AY15" s="134">
        <f t="shared" si="1"/>
        <v>3815.269929785959</v>
      </c>
      <c r="AZ15" s="134">
        <f t="shared" si="1"/>
        <v>11684.694758939997</v>
      </c>
      <c r="BA15" s="134">
        <f t="shared" si="1"/>
        <v>13784.376185032546</v>
      </c>
      <c r="BB15" s="134">
        <f t="shared" si="1"/>
        <v>13332.291151344176</v>
      </c>
      <c r="BC15" s="134">
        <f t="shared" ref="BC15:BE15" si="2">BC16+BC18</f>
        <v>0</v>
      </c>
      <c r="BD15" s="134">
        <f t="shared" si="2"/>
        <v>0</v>
      </c>
      <c r="BE15" s="134">
        <f t="shared" si="2"/>
        <v>738.12430931229596</v>
      </c>
      <c r="BF15" s="134">
        <f t="shared" si="1"/>
        <v>11802.198405912994</v>
      </c>
      <c r="BG15" s="134">
        <f t="shared" si="1"/>
        <v>13386.130396590856</v>
      </c>
      <c r="BH15" s="134">
        <f t="shared" si="1"/>
        <v>13849.471183468504</v>
      </c>
      <c r="BI15" s="134">
        <f t="shared" si="1"/>
        <v>517.1244403370041</v>
      </c>
      <c r="BJ15" s="134">
        <f t="shared" si="1"/>
        <v>1008.0551623792529</v>
      </c>
      <c r="BK15" s="134">
        <f t="shared" si="1"/>
        <v>1109.067964785959</v>
      </c>
      <c r="BL15" s="134">
        <f t="shared" si="1"/>
        <v>12111.913996399999</v>
      </c>
      <c r="BM15" s="134">
        <f t="shared" si="1"/>
        <v>14766.125639940135</v>
      </c>
      <c r="BN15" s="134">
        <f t="shared" si="1"/>
        <v>14232.831245360623</v>
      </c>
      <c r="BO15" s="134">
        <f t="shared" si="1"/>
        <v>12121.365537655563</v>
      </c>
      <c r="BP15" s="134">
        <f t="shared" si="1"/>
        <v>14010.251765662619</v>
      </c>
      <c r="BQ15" s="134">
        <f t="shared" si="1"/>
        <v>14799.37814154775</v>
      </c>
      <c r="BR15" s="134">
        <f t="shared" si="1"/>
        <v>2498.4203216644319</v>
      </c>
      <c r="BS15" s="134">
        <f t="shared" ref="BS15:CC15" si="3">BS16+BS18</f>
        <v>3243.3433472070692</v>
      </c>
      <c r="BT15" s="134">
        <f t="shared" si="3"/>
        <v>2534.6625554023976</v>
      </c>
      <c r="BU15" s="134">
        <f t="shared" si="3"/>
        <v>528.44687265066352</v>
      </c>
      <c r="BV15" s="134">
        <f t="shared" si="3"/>
        <v>1213.298469305191</v>
      </c>
      <c r="BW15" s="134">
        <f t="shared" si="3"/>
        <v>887.54599457191807</v>
      </c>
      <c r="BX15" s="134">
        <f t="shared" si="3"/>
        <v>2470.1842831127728</v>
      </c>
      <c r="BY15" s="134">
        <f t="shared" si="3"/>
        <v>3091.6497174921919</v>
      </c>
      <c r="BZ15" s="134">
        <f t="shared" si="3"/>
        <v>3513.2040654366442</v>
      </c>
      <c r="CA15" s="134">
        <f t="shared" si="3"/>
        <v>3254.5068546865632</v>
      </c>
      <c r="CB15" s="134">
        <f t="shared" si="3"/>
        <v>3416.622740614248</v>
      </c>
      <c r="CC15" s="134">
        <f t="shared" si="3"/>
        <v>3641.6347911729454</v>
      </c>
    </row>
    <row r="16" spans="1:93" s="65" customFormat="1" x14ac:dyDescent="0.25">
      <c r="A16" s="125" t="s">
        <v>31</v>
      </c>
      <c r="B16" s="63" t="s">
        <v>32</v>
      </c>
      <c r="C16" s="125" t="s">
        <v>22</v>
      </c>
      <c r="D16" s="135">
        <v>102.4316498727872</v>
      </c>
      <c r="E16" s="135">
        <v>170.12138334775733</v>
      </c>
      <c r="F16" s="135">
        <v>165.06537763107397</v>
      </c>
      <c r="G16" s="135">
        <v>54.368289708634805</v>
      </c>
      <c r="H16" s="135">
        <v>80.104660387126813</v>
      </c>
      <c r="I16" s="135">
        <v>44.116221567762402</v>
      </c>
      <c r="J16" s="135">
        <v>12.799188208949445</v>
      </c>
      <c r="K16" s="135">
        <v>9.6570812931290995</v>
      </c>
      <c r="L16" s="135">
        <v>0</v>
      </c>
      <c r="M16" s="135">
        <v>1780.6324883519183</v>
      </c>
      <c r="N16" s="135">
        <v>2470.2587221288809</v>
      </c>
      <c r="O16" s="135">
        <v>2410.3345733346828</v>
      </c>
      <c r="P16" s="135">
        <v>845.60843960668399</v>
      </c>
      <c r="Q16" s="135">
        <v>1343.1736065167909</v>
      </c>
      <c r="R16" s="135">
        <v>1071.4412026312589</v>
      </c>
      <c r="S16" s="135">
        <v>27.050429965888569</v>
      </c>
      <c r="T16" s="135">
        <v>93.192715683687624</v>
      </c>
      <c r="U16" s="135">
        <v>130.89287756849316</v>
      </c>
      <c r="V16" s="135">
        <v>1655.291779963597</v>
      </c>
      <c r="W16" s="135">
        <v>1546.2139741024575</v>
      </c>
      <c r="X16" s="256">
        <v>1538.1748773036168</v>
      </c>
      <c r="Y16" s="135">
        <v>1410.3172178397629</v>
      </c>
      <c r="Z16" s="135">
        <v>1762.9676044621076</v>
      </c>
      <c r="AA16" s="135">
        <v>1619.1238894759351</v>
      </c>
      <c r="AB16" s="135">
        <v>1280.0154133946135</v>
      </c>
      <c r="AC16" s="135">
        <v>1355.8615879480983</v>
      </c>
      <c r="AD16" s="135">
        <v>1376.1821706077124</v>
      </c>
      <c r="AE16" s="135">
        <v>731.5290236840973</v>
      </c>
      <c r="AF16" s="135">
        <v>1082.6760106715822</v>
      </c>
      <c r="AG16" s="135">
        <v>953.30905065067202</v>
      </c>
      <c r="AH16" s="135">
        <v>2071.0474965305602</v>
      </c>
      <c r="AI16" s="135">
        <v>1716.3457760804683</v>
      </c>
      <c r="AJ16" s="135">
        <v>2510.1981854009287</v>
      </c>
      <c r="AK16" s="135">
        <v>194.7111621207535</v>
      </c>
      <c r="AL16" s="135">
        <v>198.83270434416491</v>
      </c>
      <c r="AM16" s="135">
        <v>207.22465298969138</v>
      </c>
      <c r="AN16" s="135">
        <v>2276.2580079847694</v>
      </c>
      <c r="AO16" s="135">
        <v>3096.2012985783003</v>
      </c>
      <c r="AP16" s="135">
        <v>3008.6295663127325</v>
      </c>
      <c r="AQ16" s="135">
        <v>2429.1537021186127</v>
      </c>
      <c r="AR16" s="135">
        <v>2907.5520047187351</v>
      </c>
      <c r="AS16" s="135">
        <v>2983.4294005876127</v>
      </c>
      <c r="AT16" s="135">
        <v>4888.733003491333</v>
      </c>
      <c r="AU16" s="135">
        <v>5306.7259407734373</v>
      </c>
      <c r="AV16" s="135">
        <v>5202.6193017890273</v>
      </c>
      <c r="AW16" s="135">
        <v>2195.2022506835283</v>
      </c>
      <c r="AX16" s="135">
        <v>2855.2028644394627</v>
      </c>
      <c r="AY16" s="135">
        <v>2869.2059033476035</v>
      </c>
      <c r="AZ16" s="135">
        <v>4943.7201578098311</v>
      </c>
      <c r="BA16" s="135">
        <v>6448.9755080589057</v>
      </c>
      <c r="BB16" s="135">
        <v>6142.1428564897269</v>
      </c>
      <c r="BC16" s="135">
        <v>0</v>
      </c>
      <c r="BD16" s="135">
        <v>0</v>
      </c>
      <c r="BE16" s="135">
        <v>373.5274634965831</v>
      </c>
      <c r="BF16" s="135">
        <v>6003.5067691244176</v>
      </c>
      <c r="BG16" s="135">
        <v>6889.5216831773396</v>
      </c>
      <c r="BH16" s="135">
        <v>7114.0774467578458</v>
      </c>
      <c r="BI16" s="135">
        <v>222.08011725164314</v>
      </c>
      <c r="BJ16" s="135">
        <v>534.84954369466936</v>
      </c>
      <c r="BK16" s="135">
        <v>688.07371423801362</v>
      </c>
      <c r="BL16" s="135">
        <v>6414.5010958701487</v>
      </c>
      <c r="BM16" s="135">
        <v>8009.928082852296</v>
      </c>
      <c r="BN16" s="135">
        <v>7519.8408291004944</v>
      </c>
      <c r="BO16" s="135">
        <v>6082.1406000567413</v>
      </c>
      <c r="BP16" s="135">
        <v>7409.4401848186699</v>
      </c>
      <c r="BQ16" s="135">
        <v>7851.6647990164056</v>
      </c>
      <c r="BR16" s="135">
        <v>2042.8550352227257</v>
      </c>
      <c r="BS16" s="135">
        <v>2657.7685069840236</v>
      </c>
      <c r="BT16" s="135">
        <v>2009.4660514982879</v>
      </c>
      <c r="BU16" s="135">
        <v>179.02326729473108</v>
      </c>
      <c r="BV16" s="135">
        <v>341.76196689255141</v>
      </c>
      <c r="BW16" s="135">
        <v>285.01729889554804</v>
      </c>
      <c r="BX16" s="135">
        <v>1836.2501294153087</v>
      </c>
      <c r="BY16" s="135">
        <v>2361.4894888562167</v>
      </c>
      <c r="BZ16" s="135">
        <v>2542.4208542123292</v>
      </c>
      <c r="CA16" s="135">
        <v>2341.9563494252634</v>
      </c>
      <c r="CB16" s="135">
        <v>2625.9692669077695</v>
      </c>
      <c r="CC16" s="135">
        <v>2716.9943763013703</v>
      </c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</row>
    <row r="17" spans="1:93" s="65" customFormat="1" ht="30" x14ac:dyDescent="0.25">
      <c r="A17" s="125"/>
      <c r="B17" s="63" t="s">
        <v>33</v>
      </c>
      <c r="C17" s="125" t="s">
        <v>34</v>
      </c>
      <c r="D17" s="135">
        <v>170.09548338463472</v>
      </c>
      <c r="E17" s="135">
        <v>228.42053550401386</v>
      </c>
      <c r="F17" s="135">
        <v>225.93231205484281</v>
      </c>
      <c r="G17" s="135">
        <v>224.74382483011539</v>
      </c>
      <c r="H17" s="135">
        <v>241.76280968795004</v>
      </c>
      <c r="I17" s="135">
        <v>268.12867364820187</v>
      </c>
      <c r="J17" s="135">
        <v>304.62324961102468</v>
      </c>
      <c r="K17" s="135">
        <v>258.56779176461555</v>
      </c>
      <c r="L17" s="135">
        <v>0</v>
      </c>
      <c r="M17" s="135">
        <v>269.70460437948191</v>
      </c>
      <c r="N17" s="135">
        <v>287.21833157018403</v>
      </c>
      <c r="O17" s="135">
        <v>280.07389871521519</v>
      </c>
      <c r="P17" s="135">
        <v>263.3097490961656</v>
      </c>
      <c r="Q17" s="135">
        <v>294.13711978964159</v>
      </c>
      <c r="R17" s="135">
        <v>284.88081103405705</v>
      </c>
      <c r="S17" s="135">
        <v>169.28200666086593</v>
      </c>
      <c r="T17" s="135">
        <v>176.08442752513901</v>
      </c>
      <c r="U17" s="135">
        <v>181.94012478125117</v>
      </c>
      <c r="V17" s="135">
        <v>248.50613639602187</v>
      </c>
      <c r="W17" s="135">
        <v>235.92937781963454</v>
      </c>
      <c r="X17" s="135">
        <v>248.2921926614116</v>
      </c>
      <c r="Y17" s="135">
        <v>231.86258749234153</v>
      </c>
      <c r="Z17" s="135">
        <v>255.56839133042141</v>
      </c>
      <c r="AA17" s="135">
        <v>244.91854912530982</v>
      </c>
      <c r="AB17" s="135">
        <v>211.46601611691486</v>
      </c>
      <c r="AC17" s="135">
        <v>225.70080904744177</v>
      </c>
      <c r="AD17" s="135">
        <v>233.17024285444609</v>
      </c>
      <c r="AE17" s="135">
        <v>189.36937748595935</v>
      </c>
      <c r="AF17" s="135">
        <v>231.40118483622271</v>
      </c>
      <c r="AG17" s="135">
        <v>223.43614066010565</v>
      </c>
      <c r="AH17" s="135">
        <v>180.57844544654915</v>
      </c>
      <c r="AI17" s="135">
        <v>184.68735785132691</v>
      </c>
      <c r="AJ17" s="135">
        <v>190.96242200407093</v>
      </c>
      <c r="AK17" s="135">
        <v>279.13863939759199</v>
      </c>
      <c r="AL17" s="135">
        <v>284.43006944869705</v>
      </c>
      <c r="AM17" s="135">
        <v>296.23341519065121</v>
      </c>
      <c r="AN17" s="135">
        <v>249.7896956784835</v>
      </c>
      <c r="AO17" s="135">
        <v>271.09757557395983</v>
      </c>
      <c r="AP17" s="135">
        <v>265.85685980976154</v>
      </c>
      <c r="AQ17" s="135">
        <v>198.30593964032977</v>
      </c>
      <c r="AR17" s="135">
        <v>211.52312756002823</v>
      </c>
      <c r="AS17" s="135">
        <v>219.02958889170858</v>
      </c>
      <c r="AT17" s="135">
        <v>201.22385476527154</v>
      </c>
      <c r="AU17" s="135">
        <v>214.34920475792688</v>
      </c>
      <c r="AV17" s="135">
        <v>212.06354221261051</v>
      </c>
      <c r="AW17" s="135">
        <v>206.63955602794891</v>
      </c>
      <c r="AX17" s="135">
        <v>219.49776029116776</v>
      </c>
      <c r="AY17" s="135">
        <v>218.59668693626026</v>
      </c>
      <c r="AZ17" s="135">
        <v>241.6196773492176</v>
      </c>
      <c r="BA17" s="135">
        <v>264.43243542352445</v>
      </c>
      <c r="BB17" s="135">
        <v>259.36294726386762</v>
      </c>
      <c r="BC17" s="135">
        <v>0</v>
      </c>
      <c r="BD17" s="135">
        <v>0</v>
      </c>
      <c r="BE17" s="135">
        <v>284.25036458128159</v>
      </c>
      <c r="BF17" s="135">
        <v>235.40855360809078</v>
      </c>
      <c r="BG17" s="135">
        <v>245.58770234078455</v>
      </c>
      <c r="BH17" s="135">
        <v>245.14145676063373</v>
      </c>
      <c r="BI17" s="135">
        <v>216.52444197310683</v>
      </c>
      <c r="BJ17" s="135">
        <v>249.51432928248178</v>
      </c>
      <c r="BK17" s="135">
        <v>355.90900696487557</v>
      </c>
      <c r="BL17" s="135">
        <v>235.61148745987117</v>
      </c>
      <c r="BM17" s="135">
        <v>247.36826577742895</v>
      </c>
      <c r="BN17" s="135">
        <v>238.7108890639177</v>
      </c>
      <c r="BO17" s="135">
        <v>238.23344309047152</v>
      </c>
      <c r="BP17" s="135">
        <v>247.57474657045279</v>
      </c>
      <c r="BQ17" s="135">
        <v>250.33815114885644</v>
      </c>
      <c r="BR17" s="135">
        <v>191.9810704989051</v>
      </c>
      <c r="BS17" s="135">
        <v>192.76057379989371</v>
      </c>
      <c r="BT17" s="135">
        <v>201.32237539110739</v>
      </c>
      <c r="BU17" s="135">
        <v>220.19668719872931</v>
      </c>
      <c r="BV17" s="135">
        <v>192.97956576188858</v>
      </c>
      <c r="BW17" s="135">
        <v>201.74682738236797</v>
      </c>
      <c r="BX17" s="135">
        <v>221.93438443936421</v>
      </c>
      <c r="BY17" s="135">
        <v>218.60629091206636</v>
      </c>
      <c r="BZ17" s="135">
        <v>213.04657440161532</v>
      </c>
      <c r="CA17" s="135">
        <v>211.1062964675134</v>
      </c>
      <c r="CB17" s="135">
        <v>225.1656329290019</v>
      </c>
      <c r="CC17" s="135">
        <v>214.65427719900418</v>
      </c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</row>
    <row r="18" spans="1:93" s="65" customFormat="1" x14ac:dyDescent="0.25">
      <c r="A18" s="125" t="s">
        <v>35</v>
      </c>
      <c r="B18" s="63" t="s">
        <v>36</v>
      </c>
      <c r="C18" s="125" t="s">
        <v>22</v>
      </c>
      <c r="D18" s="135">
        <v>858.62244042721272</v>
      </c>
      <c r="E18" s="135">
        <v>1067.6631581184135</v>
      </c>
      <c r="F18" s="135">
        <v>1068.3944198863683</v>
      </c>
      <c r="G18" s="135">
        <v>227.06315995136521</v>
      </c>
      <c r="H18" s="135">
        <v>312.96023741496117</v>
      </c>
      <c r="I18" s="135">
        <v>308.1191261975668</v>
      </c>
      <c r="J18" s="135">
        <v>32.90856550610939</v>
      </c>
      <c r="K18" s="135">
        <v>53.018773300638017</v>
      </c>
      <c r="L18" s="135">
        <v>44.070972551369877</v>
      </c>
      <c r="M18" s="135">
        <v>1941.6661596980816</v>
      </c>
      <c r="N18" s="135">
        <v>2220.0756040545789</v>
      </c>
      <c r="O18" s="135">
        <v>2289.2926701334204</v>
      </c>
      <c r="P18" s="135">
        <v>836.05855707418345</v>
      </c>
      <c r="Q18" s="135">
        <v>965.67807111874322</v>
      </c>
      <c r="R18" s="135">
        <v>930.4021883286805</v>
      </c>
      <c r="S18" s="135">
        <v>6.373551503244073</v>
      </c>
      <c r="T18" s="135">
        <v>19.631445309819156</v>
      </c>
      <c r="U18" s="135">
        <v>28.781168664383586</v>
      </c>
      <c r="V18" s="135">
        <v>1865.435345416402</v>
      </c>
      <c r="W18" s="135">
        <v>1987.1085524542545</v>
      </c>
      <c r="X18" s="135">
        <v>2174.6094690074697</v>
      </c>
      <c r="Y18" s="135">
        <v>2100.5677534120223</v>
      </c>
      <c r="Z18" s="135">
        <v>2389.8417509779829</v>
      </c>
      <c r="AA18" s="135">
        <v>2590.751263459515</v>
      </c>
      <c r="AB18" s="135">
        <v>537.86900945360162</v>
      </c>
      <c r="AC18" s="135">
        <v>477.62695451269542</v>
      </c>
      <c r="AD18" s="135">
        <v>471.00392245731018</v>
      </c>
      <c r="AE18" s="135">
        <v>1644.7444877780545</v>
      </c>
      <c r="AF18" s="135">
        <v>1785.9814612436755</v>
      </c>
      <c r="AG18" s="135">
        <v>1889.4599410346577</v>
      </c>
      <c r="AH18" s="135">
        <v>889.43564024728812</v>
      </c>
      <c r="AI18" s="135">
        <v>901.37191759843131</v>
      </c>
      <c r="AJ18" s="135">
        <v>943.48187794967635</v>
      </c>
      <c r="AK18" s="135">
        <v>435.59701494924644</v>
      </c>
      <c r="AL18" s="135">
        <v>496.29059548319731</v>
      </c>
      <c r="AM18" s="135">
        <v>494.81059237909648</v>
      </c>
      <c r="AN18" s="135">
        <v>2704.7306085144974</v>
      </c>
      <c r="AO18" s="135">
        <v>3323.0921903306844</v>
      </c>
      <c r="AP18" s="135">
        <v>3242.4018238976391</v>
      </c>
      <c r="AQ18" s="135">
        <v>567.88935492212113</v>
      </c>
      <c r="AR18" s="135">
        <v>573.44239397237334</v>
      </c>
      <c r="AS18" s="135">
        <v>705.68508529604742</v>
      </c>
      <c r="AT18" s="135">
        <v>6426.0998500835203</v>
      </c>
      <c r="AU18" s="135">
        <v>8183.7755767673743</v>
      </c>
      <c r="AV18" s="135">
        <v>8274.6314115624791</v>
      </c>
      <c r="AW18" s="135">
        <v>888.44296032388411</v>
      </c>
      <c r="AX18" s="135">
        <v>836.96103519205553</v>
      </c>
      <c r="AY18" s="135">
        <v>946.06402643835554</v>
      </c>
      <c r="AZ18" s="135">
        <v>6740.9746011301659</v>
      </c>
      <c r="BA18" s="135">
        <v>7335.4006769736407</v>
      </c>
      <c r="BB18" s="135">
        <v>7190.148294854449</v>
      </c>
      <c r="BC18" s="135">
        <v>0</v>
      </c>
      <c r="BD18" s="135">
        <v>0</v>
      </c>
      <c r="BE18" s="135">
        <v>364.59684581571287</v>
      </c>
      <c r="BF18" s="135">
        <v>5798.691636788576</v>
      </c>
      <c r="BG18" s="135">
        <v>6496.6087134135159</v>
      </c>
      <c r="BH18" s="135">
        <v>6735.3937367106582</v>
      </c>
      <c r="BI18" s="135">
        <v>295.04432308536093</v>
      </c>
      <c r="BJ18" s="135">
        <v>473.20561868458356</v>
      </c>
      <c r="BK18" s="135">
        <v>420.9942505479454</v>
      </c>
      <c r="BL18" s="135">
        <v>5697.41290052985</v>
      </c>
      <c r="BM18" s="135">
        <v>6756.1975570878394</v>
      </c>
      <c r="BN18" s="135">
        <v>6712.9904162601288</v>
      </c>
      <c r="BO18" s="135">
        <v>6039.2249375988222</v>
      </c>
      <c r="BP18" s="135">
        <v>6600.8115808439488</v>
      </c>
      <c r="BQ18" s="135">
        <v>6947.7133425313441</v>
      </c>
      <c r="BR18" s="135">
        <v>455.56528644170612</v>
      </c>
      <c r="BS18" s="135">
        <v>585.57484022304561</v>
      </c>
      <c r="BT18" s="135">
        <v>525.1965039041097</v>
      </c>
      <c r="BU18" s="135">
        <v>349.42360535593241</v>
      </c>
      <c r="BV18" s="135">
        <v>871.53650241263961</v>
      </c>
      <c r="BW18" s="135">
        <v>602.52869567637003</v>
      </c>
      <c r="BX18" s="135">
        <v>633.93415369746413</v>
      </c>
      <c r="BY18" s="135">
        <v>730.16022863597527</v>
      </c>
      <c r="BZ18" s="135">
        <v>970.78321122431498</v>
      </c>
      <c r="CA18" s="135">
        <v>912.5505052612998</v>
      </c>
      <c r="CB18" s="135">
        <v>790.65347370647851</v>
      </c>
      <c r="CC18" s="135">
        <v>924.6404148715751</v>
      </c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</row>
    <row r="19" spans="1:93" s="65" customFormat="1" ht="30" x14ac:dyDescent="0.25">
      <c r="A19" s="125"/>
      <c r="B19" s="63" t="s">
        <v>37</v>
      </c>
      <c r="C19" s="125" t="s">
        <v>38</v>
      </c>
      <c r="D19" s="135">
        <v>162.94523759478733</v>
      </c>
      <c r="E19" s="135">
        <v>161.47070145343511</v>
      </c>
      <c r="F19" s="135">
        <v>163.80273456273625</v>
      </c>
      <c r="G19" s="135">
        <v>197.4863333977172</v>
      </c>
      <c r="H19" s="135">
        <v>197.53497016531355</v>
      </c>
      <c r="I19" s="135">
        <v>198.77781823446063</v>
      </c>
      <c r="J19" s="135">
        <v>157.52622810572288</v>
      </c>
      <c r="K19" s="135">
        <v>183.58520240700221</v>
      </c>
      <c r="L19" s="135">
        <v>156.15088355233351</v>
      </c>
      <c r="M19" s="135">
        <v>169.9488121843946</v>
      </c>
      <c r="N19" s="135">
        <v>169.91205522566503</v>
      </c>
      <c r="O19" s="135">
        <v>169.62898148519258</v>
      </c>
      <c r="P19" s="135">
        <v>166.37087368794687</v>
      </c>
      <c r="Q19" s="135">
        <v>165.44658491353999</v>
      </c>
      <c r="R19" s="135">
        <v>165.59892877992843</v>
      </c>
      <c r="S19" s="135">
        <v>147.58100310696847</v>
      </c>
      <c r="T19" s="135">
        <v>147.15233332957081</v>
      </c>
      <c r="U19" s="135">
        <v>146.79654633388938</v>
      </c>
      <c r="V19" s="135">
        <v>165.40775192160572</v>
      </c>
      <c r="W19" s="135">
        <v>164.87583154154834</v>
      </c>
      <c r="X19" s="135">
        <v>165.63310872804465</v>
      </c>
      <c r="Y19" s="135">
        <v>167.90088896804727</v>
      </c>
      <c r="Z19" s="135">
        <v>168.31884085980244</v>
      </c>
      <c r="AA19" s="135">
        <v>166.76896504598992</v>
      </c>
      <c r="AB19" s="135">
        <v>145.91154632955548</v>
      </c>
      <c r="AC19" s="135">
        <v>145.99494804386345</v>
      </c>
      <c r="AD19" s="135">
        <v>145.74517876833497</v>
      </c>
      <c r="AE19" s="135">
        <v>164.64034257436276</v>
      </c>
      <c r="AF19" s="135">
        <v>166.12899481386023</v>
      </c>
      <c r="AG19" s="135">
        <v>164.22311687837677</v>
      </c>
      <c r="AH19" s="135">
        <v>146.59921571394494</v>
      </c>
      <c r="AI19" s="135">
        <v>147.71823183656886</v>
      </c>
      <c r="AJ19" s="135">
        <v>147.70050452017719</v>
      </c>
      <c r="AK19" s="135">
        <v>195.80694350285938</v>
      </c>
      <c r="AL19" s="135">
        <v>195.35744128873532</v>
      </c>
      <c r="AM19" s="135">
        <v>194.34693636614065</v>
      </c>
      <c r="AN19" s="135">
        <v>168.99985707674099</v>
      </c>
      <c r="AO19" s="135">
        <v>169.43817555529162</v>
      </c>
      <c r="AP19" s="135">
        <v>169.0021161213098</v>
      </c>
      <c r="AQ19" s="135">
        <v>147.98891441490716</v>
      </c>
      <c r="AR19" s="135">
        <v>147.35964417700237</v>
      </c>
      <c r="AS19" s="135">
        <v>147.8689712019069</v>
      </c>
      <c r="AT19" s="135">
        <v>163.2726231601203</v>
      </c>
      <c r="AU19" s="135">
        <v>163.3598938115282</v>
      </c>
      <c r="AV19" s="135">
        <v>163.74055900392622</v>
      </c>
      <c r="AW19" s="135">
        <v>147.9200323101777</v>
      </c>
      <c r="AX19" s="135">
        <v>147.38669923008305</v>
      </c>
      <c r="AY19" s="135">
        <v>147.60348497173592</v>
      </c>
      <c r="AZ19" s="135">
        <v>168.72946268595706</v>
      </c>
      <c r="BA19" s="135">
        <v>166.97693895500694</v>
      </c>
      <c r="BB19" s="135">
        <v>168.86107647848334</v>
      </c>
      <c r="BC19" s="135">
        <v>0</v>
      </c>
      <c r="BD19" s="135">
        <v>0</v>
      </c>
      <c r="BE19" s="135">
        <v>170.03662517376227</v>
      </c>
      <c r="BF19" s="135">
        <v>165.15504592592293</v>
      </c>
      <c r="BG19" s="135">
        <v>164.70892137216285</v>
      </c>
      <c r="BH19" s="135">
        <v>165.01842828073225</v>
      </c>
      <c r="BI19" s="135">
        <v>164.35564944453182</v>
      </c>
      <c r="BJ19" s="135">
        <v>164.40903488077845</v>
      </c>
      <c r="BK19" s="135">
        <v>164.43850517946802</v>
      </c>
      <c r="BL19" s="135">
        <v>165.96584175994292</v>
      </c>
      <c r="BM19" s="135">
        <v>165.66272994212363</v>
      </c>
      <c r="BN19" s="135">
        <v>165.93408687994045</v>
      </c>
      <c r="BO19" s="135">
        <v>166.99744378980486</v>
      </c>
      <c r="BP19" s="135">
        <v>167.384473564221</v>
      </c>
      <c r="BQ19" s="135">
        <v>167.2943709655668</v>
      </c>
      <c r="BR19" s="135">
        <v>146.84293272370024</v>
      </c>
      <c r="BS19" s="135">
        <v>146.81906190426849</v>
      </c>
      <c r="BT19" s="135">
        <v>146.4835007173601</v>
      </c>
      <c r="BU19" s="135">
        <v>161.26403195334746</v>
      </c>
      <c r="BV19" s="135">
        <v>160.837157941958</v>
      </c>
      <c r="BW19" s="135">
        <v>159.96224840710153</v>
      </c>
      <c r="BX19" s="135">
        <v>142.95799999999997</v>
      </c>
      <c r="BY19" s="135">
        <v>146.96400503436777</v>
      </c>
      <c r="BZ19" s="135">
        <v>146.4506284676271</v>
      </c>
      <c r="CA19" s="135">
        <v>148.58557397345669</v>
      </c>
      <c r="CB19" s="135">
        <v>146.04454936548919</v>
      </c>
      <c r="CC19" s="135">
        <v>146.93451385349664</v>
      </c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</row>
    <row r="20" spans="1:93" s="64" customFormat="1" ht="48.75" customHeight="1" x14ac:dyDescent="0.25">
      <c r="A20" s="125"/>
      <c r="B20" s="63" t="s">
        <v>39</v>
      </c>
      <c r="C20" s="125"/>
      <c r="D20" s="266"/>
      <c r="E20" s="66"/>
      <c r="F20" s="66"/>
      <c r="G20" s="66"/>
      <c r="H20" s="66"/>
      <c r="I20" s="265"/>
      <c r="J20" s="66"/>
      <c r="K20" s="66"/>
      <c r="L20" s="265"/>
      <c r="M20" s="66"/>
      <c r="N20" s="66"/>
      <c r="O20" s="265"/>
      <c r="P20" s="66"/>
      <c r="Q20" s="66"/>
      <c r="R20" s="265"/>
      <c r="S20" s="66"/>
      <c r="T20" s="66"/>
      <c r="U20" s="265"/>
      <c r="V20" s="66"/>
      <c r="W20" s="66"/>
      <c r="X20" s="265"/>
      <c r="Y20" s="66"/>
      <c r="Z20" s="66"/>
      <c r="AA20" s="265"/>
      <c r="AB20" s="66"/>
      <c r="AC20" s="66"/>
      <c r="AD20" s="265"/>
      <c r="AE20" s="66"/>
      <c r="AF20" s="66"/>
      <c r="AG20" s="265"/>
      <c r="AH20" s="66"/>
      <c r="AI20" s="66"/>
      <c r="AJ20" s="265"/>
      <c r="AK20" s="66"/>
      <c r="AL20" s="66"/>
      <c r="AM20" s="265"/>
      <c r="AN20" s="66"/>
      <c r="AO20" s="66"/>
      <c r="AP20" s="265"/>
      <c r="AQ20" s="66"/>
      <c r="AR20" s="66"/>
      <c r="AS20" s="265"/>
      <c r="AT20" s="66"/>
      <c r="AU20" s="66"/>
      <c r="AV20" s="265"/>
      <c r="AW20" s="66"/>
      <c r="AX20" s="66"/>
      <c r="AY20" s="265"/>
      <c r="AZ20" s="66"/>
      <c r="BA20" s="66"/>
      <c r="BB20" s="265"/>
      <c r="BC20" s="266"/>
      <c r="BD20" s="266"/>
      <c r="BE20" s="265"/>
      <c r="BF20" s="66"/>
      <c r="BG20" s="66"/>
      <c r="BH20" s="265"/>
      <c r="BI20" s="66"/>
      <c r="BJ20" s="66"/>
      <c r="BK20" s="265"/>
      <c r="BL20" s="66"/>
      <c r="BM20" s="66"/>
      <c r="BN20" s="265"/>
      <c r="BO20" s="66"/>
      <c r="BP20" s="66"/>
      <c r="BQ20" s="265"/>
      <c r="BR20" s="66"/>
      <c r="BS20" s="66"/>
      <c r="BT20" s="265"/>
      <c r="BU20" s="66"/>
      <c r="BV20" s="66"/>
      <c r="BW20" s="265"/>
      <c r="BX20" s="66"/>
      <c r="BY20" s="66"/>
      <c r="BZ20" s="265"/>
      <c r="CA20" s="66"/>
      <c r="CB20" s="66"/>
      <c r="CC20" s="265"/>
    </row>
    <row r="21" spans="1:93" x14ac:dyDescent="0.25">
      <c r="A21" s="58" t="s">
        <v>40</v>
      </c>
      <c r="B21" s="2" t="s">
        <v>41</v>
      </c>
      <c r="C21" s="58" t="s">
        <v>22</v>
      </c>
      <c r="D21" s="143" t="s">
        <v>91</v>
      </c>
      <c r="E21" s="143" t="s">
        <v>91</v>
      </c>
      <c r="F21" s="143" t="s">
        <v>91</v>
      </c>
      <c r="G21" s="143" t="s">
        <v>91</v>
      </c>
      <c r="H21" s="143" t="s">
        <v>91</v>
      </c>
      <c r="I21" s="143" t="s">
        <v>91</v>
      </c>
      <c r="J21" s="143" t="s">
        <v>91</v>
      </c>
      <c r="K21" s="143" t="s">
        <v>91</v>
      </c>
      <c r="L21" s="143" t="s">
        <v>91</v>
      </c>
      <c r="M21" s="143" t="s">
        <v>91</v>
      </c>
      <c r="N21" s="143" t="s">
        <v>91</v>
      </c>
      <c r="O21" s="143" t="s">
        <v>91</v>
      </c>
      <c r="P21" s="143" t="s">
        <v>91</v>
      </c>
      <c r="Q21" s="143" t="s">
        <v>91</v>
      </c>
      <c r="R21" s="143" t="s">
        <v>91</v>
      </c>
      <c r="S21" s="143" t="s">
        <v>91</v>
      </c>
      <c r="T21" s="143" t="s">
        <v>91</v>
      </c>
      <c r="U21" s="143" t="s">
        <v>91</v>
      </c>
      <c r="V21" s="143" t="s">
        <v>91</v>
      </c>
      <c r="W21" s="143" t="s">
        <v>91</v>
      </c>
      <c r="X21" s="143" t="s">
        <v>91</v>
      </c>
      <c r="Y21" s="143" t="s">
        <v>91</v>
      </c>
      <c r="Z21" s="143" t="s">
        <v>91</v>
      </c>
      <c r="AA21" s="143" t="s">
        <v>91</v>
      </c>
      <c r="AB21" s="143" t="s">
        <v>91</v>
      </c>
      <c r="AC21" s="143" t="s">
        <v>91</v>
      </c>
      <c r="AD21" s="143" t="s">
        <v>91</v>
      </c>
      <c r="AE21" s="143" t="s">
        <v>91</v>
      </c>
      <c r="AF21" s="143" t="s">
        <v>91</v>
      </c>
      <c r="AG21" s="143" t="s">
        <v>91</v>
      </c>
      <c r="AH21" s="143" t="s">
        <v>91</v>
      </c>
      <c r="AI21" s="143" t="s">
        <v>91</v>
      </c>
      <c r="AJ21" s="143" t="s">
        <v>91</v>
      </c>
      <c r="AK21" s="143" t="s">
        <v>91</v>
      </c>
      <c r="AL21" s="143" t="s">
        <v>91</v>
      </c>
      <c r="AM21" s="143" t="s">
        <v>91</v>
      </c>
      <c r="AN21" s="143" t="s">
        <v>91</v>
      </c>
      <c r="AO21" s="143" t="s">
        <v>91</v>
      </c>
      <c r="AP21" s="143" t="s">
        <v>91</v>
      </c>
      <c r="AQ21" s="143" t="s">
        <v>91</v>
      </c>
      <c r="AR21" s="143" t="s">
        <v>91</v>
      </c>
      <c r="AS21" s="143" t="s">
        <v>91</v>
      </c>
      <c r="AT21" s="143" t="s">
        <v>91</v>
      </c>
      <c r="AU21" s="143" t="s">
        <v>91</v>
      </c>
      <c r="AV21" s="143" t="s">
        <v>91</v>
      </c>
      <c r="AW21" s="143" t="s">
        <v>91</v>
      </c>
      <c r="AX21" s="143" t="s">
        <v>91</v>
      </c>
      <c r="AY21" s="143" t="s">
        <v>91</v>
      </c>
      <c r="AZ21" s="143" t="s">
        <v>91</v>
      </c>
      <c r="BA21" s="143" t="s">
        <v>91</v>
      </c>
      <c r="BB21" s="143" t="s">
        <v>91</v>
      </c>
      <c r="BC21" s="143" t="s">
        <v>91</v>
      </c>
      <c r="BD21" s="143" t="s">
        <v>91</v>
      </c>
      <c r="BE21" s="143" t="s">
        <v>91</v>
      </c>
      <c r="BF21" s="143" t="s">
        <v>91</v>
      </c>
      <c r="BG21" s="143" t="s">
        <v>91</v>
      </c>
      <c r="BH21" s="143" t="s">
        <v>91</v>
      </c>
      <c r="BI21" s="143" t="s">
        <v>91</v>
      </c>
      <c r="BJ21" s="143" t="s">
        <v>91</v>
      </c>
      <c r="BK21" s="143" t="s">
        <v>91</v>
      </c>
      <c r="BL21" s="143" t="s">
        <v>91</v>
      </c>
      <c r="BM21" s="143" t="s">
        <v>91</v>
      </c>
      <c r="BN21" s="143" t="s">
        <v>91</v>
      </c>
      <c r="BO21" s="143" t="s">
        <v>91</v>
      </c>
      <c r="BP21" s="143" t="s">
        <v>91</v>
      </c>
      <c r="BQ21" s="143" t="s">
        <v>91</v>
      </c>
      <c r="BR21" s="143" t="s">
        <v>91</v>
      </c>
      <c r="BS21" s="143" t="s">
        <v>91</v>
      </c>
      <c r="BT21" s="143" t="s">
        <v>91</v>
      </c>
      <c r="BU21" s="143" t="s">
        <v>91</v>
      </c>
      <c r="BV21" s="143" t="s">
        <v>91</v>
      </c>
      <c r="BW21" s="143" t="s">
        <v>91</v>
      </c>
      <c r="BX21" s="143" t="s">
        <v>91</v>
      </c>
      <c r="BY21" s="143" t="s">
        <v>91</v>
      </c>
      <c r="BZ21" s="143" t="s">
        <v>91</v>
      </c>
      <c r="CA21" s="143" t="s">
        <v>91</v>
      </c>
      <c r="CB21" s="143" t="s">
        <v>91</v>
      </c>
      <c r="CC21" s="143" t="s">
        <v>91</v>
      </c>
    </row>
    <row r="22" spans="1:93" ht="45" x14ac:dyDescent="0.25">
      <c r="A22" s="58" t="s">
        <v>42</v>
      </c>
      <c r="B22" s="2" t="s">
        <v>43</v>
      </c>
      <c r="C22" s="58"/>
      <c r="D22" s="143" t="s">
        <v>91</v>
      </c>
      <c r="E22" s="143" t="s">
        <v>91</v>
      </c>
      <c r="F22" s="143" t="s">
        <v>91</v>
      </c>
      <c r="G22" s="143" t="s">
        <v>91</v>
      </c>
      <c r="H22" s="143" t="s">
        <v>91</v>
      </c>
      <c r="I22" s="143" t="s">
        <v>91</v>
      </c>
      <c r="J22" s="143" t="s">
        <v>91</v>
      </c>
      <c r="K22" s="143" t="s">
        <v>91</v>
      </c>
      <c r="L22" s="143" t="s">
        <v>91</v>
      </c>
      <c r="M22" s="143" t="s">
        <v>91</v>
      </c>
      <c r="N22" s="143" t="s">
        <v>91</v>
      </c>
      <c r="O22" s="143" t="s">
        <v>91</v>
      </c>
      <c r="P22" s="143" t="s">
        <v>91</v>
      </c>
      <c r="Q22" s="143" t="s">
        <v>91</v>
      </c>
      <c r="R22" s="143" t="s">
        <v>91</v>
      </c>
      <c r="S22" s="143" t="s">
        <v>91</v>
      </c>
      <c r="T22" s="143" t="s">
        <v>91</v>
      </c>
      <c r="U22" s="143" t="s">
        <v>91</v>
      </c>
      <c r="V22" s="143" t="s">
        <v>91</v>
      </c>
      <c r="W22" s="143" t="s">
        <v>91</v>
      </c>
      <c r="X22" s="143" t="s">
        <v>91</v>
      </c>
      <c r="Y22" s="143" t="s">
        <v>91</v>
      </c>
      <c r="Z22" s="143" t="s">
        <v>91</v>
      </c>
      <c r="AA22" s="143" t="s">
        <v>91</v>
      </c>
      <c r="AB22" s="143" t="s">
        <v>91</v>
      </c>
      <c r="AC22" s="143" t="s">
        <v>91</v>
      </c>
      <c r="AD22" s="143" t="s">
        <v>91</v>
      </c>
      <c r="AE22" s="143" t="s">
        <v>91</v>
      </c>
      <c r="AF22" s="143" t="s">
        <v>91</v>
      </c>
      <c r="AG22" s="143" t="s">
        <v>91</v>
      </c>
      <c r="AH22" s="143" t="s">
        <v>91</v>
      </c>
      <c r="AI22" s="143" t="s">
        <v>91</v>
      </c>
      <c r="AJ22" s="143" t="s">
        <v>91</v>
      </c>
      <c r="AK22" s="143" t="s">
        <v>91</v>
      </c>
      <c r="AL22" s="143" t="s">
        <v>91</v>
      </c>
      <c r="AM22" s="143" t="s">
        <v>91</v>
      </c>
      <c r="AN22" s="143" t="s">
        <v>91</v>
      </c>
      <c r="AO22" s="143" t="s">
        <v>91</v>
      </c>
      <c r="AP22" s="143" t="s">
        <v>91</v>
      </c>
      <c r="AQ22" s="143" t="s">
        <v>91</v>
      </c>
      <c r="AR22" s="143" t="s">
        <v>91</v>
      </c>
      <c r="AS22" s="143" t="s">
        <v>91</v>
      </c>
      <c r="AT22" s="143" t="s">
        <v>91</v>
      </c>
      <c r="AU22" s="143" t="s">
        <v>91</v>
      </c>
      <c r="AV22" s="143" t="s">
        <v>91</v>
      </c>
      <c r="AW22" s="143" t="s">
        <v>91</v>
      </c>
      <c r="AX22" s="143" t="s">
        <v>91</v>
      </c>
      <c r="AY22" s="143" t="s">
        <v>91</v>
      </c>
      <c r="AZ22" s="143" t="s">
        <v>91</v>
      </c>
      <c r="BA22" s="143" t="s">
        <v>91</v>
      </c>
      <c r="BB22" s="143" t="s">
        <v>91</v>
      </c>
      <c r="BC22" s="143" t="s">
        <v>91</v>
      </c>
      <c r="BD22" s="143" t="s">
        <v>91</v>
      </c>
      <c r="BE22" s="143" t="s">
        <v>91</v>
      </c>
      <c r="BF22" s="143" t="s">
        <v>91</v>
      </c>
      <c r="BG22" s="143" t="s">
        <v>91</v>
      </c>
      <c r="BH22" s="143" t="s">
        <v>91</v>
      </c>
      <c r="BI22" s="143" t="s">
        <v>91</v>
      </c>
      <c r="BJ22" s="143" t="s">
        <v>91</v>
      </c>
      <c r="BK22" s="143" t="s">
        <v>91</v>
      </c>
      <c r="BL22" s="143" t="s">
        <v>91</v>
      </c>
      <c r="BM22" s="143" t="s">
        <v>91</v>
      </c>
      <c r="BN22" s="143" t="s">
        <v>91</v>
      </c>
      <c r="BO22" s="143" t="s">
        <v>91</v>
      </c>
      <c r="BP22" s="143" t="s">
        <v>91</v>
      </c>
      <c r="BQ22" s="143" t="s">
        <v>91</v>
      </c>
      <c r="BR22" s="143" t="s">
        <v>91</v>
      </c>
      <c r="BS22" s="143" t="s">
        <v>91</v>
      </c>
      <c r="BT22" s="143" t="s">
        <v>91</v>
      </c>
      <c r="BU22" s="143" t="s">
        <v>91</v>
      </c>
      <c r="BV22" s="143" t="s">
        <v>91</v>
      </c>
      <c r="BW22" s="143" t="s">
        <v>91</v>
      </c>
      <c r="BX22" s="143" t="s">
        <v>91</v>
      </c>
      <c r="BY22" s="143" t="s">
        <v>91</v>
      </c>
      <c r="BZ22" s="143" t="s">
        <v>91</v>
      </c>
      <c r="CA22" s="143" t="s">
        <v>91</v>
      </c>
      <c r="CB22" s="143" t="s">
        <v>91</v>
      </c>
      <c r="CC22" s="143" t="s">
        <v>91</v>
      </c>
    </row>
    <row r="23" spans="1:93" ht="15" customHeight="1" x14ac:dyDescent="0.25">
      <c r="A23" s="58" t="s">
        <v>44</v>
      </c>
      <c r="B23" s="2" t="s">
        <v>45</v>
      </c>
      <c r="C23" s="58" t="s">
        <v>46</v>
      </c>
      <c r="D23" s="143" t="s">
        <v>91</v>
      </c>
      <c r="E23" s="143" t="s">
        <v>91</v>
      </c>
      <c r="F23" s="143" t="s">
        <v>91</v>
      </c>
      <c r="G23" s="143" t="s">
        <v>91</v>
      </c>
      <c r="H23" s="143" t="s">
        <v>91</v>
      </c>
      <c r="I23" s="143" t="s">
        <v>91</v>
      </c>
      <c r="J23" s="143" t="s">
        <v>91</v>
      </c>
      <c r="K23" s="143" t="s">
        <v>91</v>
      </c>
      <c r="L23" s="143" t="s">
        <v>91</v>
      </c>
      <c r="M23" s="143" t="s">
        <v>91</v>
      </c>
      <c r="N23" s="143" t="s">
        <v>91</v>
      </c>
      <c r="O23" s="143" t="s">
        <v>91</v>
      </c>
      <c r="P23" s="143" t="s">
        <v>91</v>
      </c>
      <c r="Q23" s="143" t="s">
        <v>91</v>
      </c>
      <c r="R23" s="143" t="s">
        <v>91</v>
      </c>
      <c r="S23" s="143" t="s">
        <v>91</v>
      </c>
      <c r="T23" s="143" t="s">
        <v>91</v>
      </c>
      <c r="U23" s="143" t="s">
        <v>91</v>
      </c>
      <c r="V23" s="143" t="s">
        <v>91</v>
      </c>
      <c r="W23" s="143" t="s">
        <v>91</v>
      </c>
      <c r="X23" s="143" t="s">
        <v>91</v>
      </c>
      <c r="Y23" s="143" t="s">
        <v>91</v>
      </c>
      <c r="Z23" s="143" t="s">
        <v>91</v>
      </c>
      <c r="AA23" s="143" t="s">
        <v>91</v>
      </c>
      <c r="AB23" s="143" t="s">
        <v>91</v>
      </c>
      <c r="AC23" s="143" t="s">
        <v>91</v>
      </c>
      <c r="AD23" s="143" t="s">
        <v>91</v>
      </c>
      <c r="AE23" s="143" t="s">
        <v>91</v>
      </c>
      <c r="AF23" s="143" t="s">
        <v>91</v>
      </c>
      <c r="AG23" s="143" t="s">
        <v>91</v>
      </c>
      <c r="AH23" s="143" t="s">
        <v>91</v>
      </c>
      <c r="AI23" s="143" t="s">
        <v>91</v>
      </c>
      <c r="AJ23" s="143" t="s">
        <v>91</v>
      </c>
      <c r="AK23" s="143" t="s">
        <v>91</v>
      </c>
      <c r="AL23" s="143" t="s">
        <v>91</v>
      </c>
      <c r="AM23" s="143" t="s">
        <v>91</v>
      </c>
      <c r="AN23" s="143" t="s">
        <v>91</v>
      </c>
      <c r="AO23" s="143" t="s">
        <v>91</v>
      </c>
      <c r="AP23" s="143" t="s">
        <v>91</v>
      </c>
      <c r="AQ23" s="143" t="s">
        <v>91</v>
      </c>
      <c r="AR23" s="143" t="s">
        <v>91</v>
      </c>
      <c r="AS23" s="143" t="s">
        <v>91</v>
      </c>
      <c r="AT23" s="143" t="s">
        <v>91</v>
      </c>
      <c r="AU23" s="143" t="s">
        <v>91</v>
      </c>
      <c r="AV23" s="143" t="s">
        <v>91</v>
      </c>
      <c r="AW23" s="143" t="s">
        <v>91</v>
      </c>
      <c r="AX23" s="143" t="s">
        <v>91</v>
      </c>
      <c r="AY23" s="143" t="s">
        <v>91</v>
      </c>
      <c r="AZ23" s="143" t="s">
        <v>91</v>
      </c>
      <c r="BA23" s="143" t="s">
        <v>91</v>
      </c>
      <c r="BB23" s="143" t="s">
        <v>91</v>
      </c>
      <c r="BC23" s="143" t="s">
        <v>91</v>
      </c>
      <c r="BD23" s="143" t="s">
        <v>91</v>
      </c>
      <c r="BE23" s="143" t="s">
        <v>91</v>
      </c>
      <c r="BF23" s="143" t="s">
        <v>91</v>
      </c>
      <c r="BG23" s="143" t="s">
        <v>91</v>
      </c>
      <c r="BH23" s="143" t="s">
        <v>91</v>
      </c>
      <c r="BI23" s="143" t="s">
        <v>91</v>
      </c>
      <c r="BJ23" s="143" t="s">
        <v>91</v>
      </c>
      <c r="BK23" s="143" t="s">
        <v>91</v>
      </c>
      <c r="BL23" s="143" t="s">
        <v>91</v>
      </c>
      <c r="BM23" s="143" t="s">
        <v>91</v>
      </c>
      <c r="BN23" s="143" t="s">
        <v>91</v>
      </c>
      <c r="BO23" s="143" t="s">
        <v>91</v>
      </c>
      <c r="BP23" s="143" t="s">
        <v>91</v>
      </c>
      <c r="BQ23" s="143" t="s">
        <v>91</v>
      </c>
      <c r="BR23" s="143" t="s">
        <v>91</v>
      </c>
      <c r="BS23" s="143" t="s">
        <v>91</v>
      </c>
      <c r="BT23" s="143" t="s">
        <v>91</v>
      </c>
      <c r="BU23" s="143" t="s">
        <v>91</v>
      </c>
      <c r="BV23" s="143" t="s">
        <v>91</v>
      </c>
      <c r="BW23" s="143" t="s">
        <v>91</v>
      </c>
      <c r="BX23" s="143" t="s">
        <v>91</v>
      </c>
      <c r="BY23" s="143" t="s">
        <v>91</v>
      </c>
      <c r="BZ23" s="143" t="s">
        <v>91</v>
      </c>
      <c r="CA23" s="143" t="s">
        <v>91</v>
      </c>
      <c r="CB23" s="143" t="s">
        <v>91</v>
      </c>
      <c r="CC23" s="143" t="s">
        <v>91</v>
      </c>
    </row>
    <row r="24" spans="1:93" ht="30" x14ac:dyDescent="0.25">
      <c r="A24" s="58" t="s">
        <v>47</v>
      </c>
      <c r="B24" s="2" t="s">
        <v>48</v>
      </c>
      <c r="C24" s="78" t="s">
        <v>49</v>
      </c>
      <c r="D24" s="143" t="s">
        <v>91</v>
      </c>
      <c r="E24" s="143" t="s">
        <v>91</v>
      </c>
      <c r="F24" s="143" t="s">
        <v>91</v>
      </c>
      <c r="G24" s="143" t="s">
        <v>91</v>
      </c>
      <c r="H24" s="143" t="s">
        <v>91</v>
      </c>
      <c r="I24" s="143" t="s">
        <v>91</v>
      </c>
      <c r="J24" s="143" t="s">
        <v>91</v>
      </c>
      <c r="K24" s="143" t="s">
        <v>91</v>
      </c>
      <c r="L24" s="143" t="s">
        <v>91</v>
      </c>
      <c r="M24" s="143" t="s">
        <v>91</v>
      </c>
      <c r="N24" s="143" t="s">
        <v>91</v>
      </c>
      <c r="O24" s="143" t="s">
        <v>91</v>
      </c>
      <c r="P24" s="143" t="s">
        <v>91</v>
      </c>
      <c r="Q24" s="143" t="s">
        <v>91</v>
      </c>
      <c r="R24" s="143" t="s">
        <v>91</v>
      </c>
      <c r="S24" s="143" t="s">
        <v>91</v>
      </c>
      <c r="T24" s="143" t="s">
        <v>91</v>
      </c>
      <c r="U24" s="143" t="s">
        <v>91</v>
      </c>
      <c r="V24" s="143" t="s">
        <v>91</v>
      </c>
      <c r="W24" s="143" t="s">
        <v>91</v>
      </c>
      <c r="X24" s="143" t="s">
        <v>91</v>
      </c>
      <c r="Y24" s="143" t="s">
        <v>91</v>
      </c>
      <c r="Z24" s="143" t="s">
        <v>91</v>
      </c>
      <c r="AA24" s="143" t="s">
        <v>91</v>
      </c>
      <c r="AB24" s="143" t="s">
        <v>91</v>
      </c>
      <c r="AC24" s="143" t="s">
        <v>91</v>
      </c>
      <c r="AD24" s="143" t="s">
        <v>91</v>
      </c>
      <c r="AE24" s="143" t="s">
        <v>91</v>
      </c>
      <c r="AF24" s="143" t="s">
        <v>91</v>
      </c>
      <c r="AG24" s="143" t="s">
        <v>91</v>
      </c>
      <c r="AH24" s="143" t="s">
        <v>91</v>
      </c>
      <c r="AI24" s="143" t="s">
        <v>91</v>
      </c>
      <c r="AJ24" s="143" t="s">
        <v>91</v>
      </c>
      <c r="AK24" s="143" t="s">
        <v>91</v>
      </c>
      <c r="AL24" s="143" t="s">
        <v>91</v>
      </c>
      <c r="AM24" s="143" t="s">
        <v>91</v>
      </c>
      <c r="AN24" s="143" t="s">
        <v>91</v>
      </c>
      <c r="AO24" s="143" t="s">
        <v>91</v>
      </c>
      <c r="AP24" s="143" t="s">
        <v>91</v>
      </c>
      <c r="AQ24" s="143" t="s">
        <v>91</v>
      </c>
      <c r="AR24" s="143" t="s">
        <v>91</v>
      </c>
      <c r="AS24" s="143" t="s">
        <v>91</v>
      </c>
      <c r="AT24" s="143" t="s">
        <v>91</v>
      </c>
      <c r="AU24" s="143" t="s">
        <v>91</v>
      </c>
      <c r="AV24" s="143" t="s">
        <v>91</v>
      </c>
      <c r="AW24" s="143" t="s">
        <v>91</v>
      </c>
      <c r="AX24" s="143" t="s">
        <v>91</v>
      </c>
      <c r="AY24" s="143" t="s">
        <v>91</v>
      </c>
      <c r="AZ24" s="143" t="s">
        <v>91</v>
      </c>
      <c r="BA24" s="143" t="s">
        <v>91</v>
      </c>
      <c r="BB24" s="143" t="s">
        <v>91</v>
      </c>
      <c r="BC24" s="143" t="s">
        <v>91</v>
      </c>
      <c r="BD24" s="143" t="s">
        <v>91</v>
      </c>
      <c r="BE24" s="143" t="s">
        <v>91</v>
      </c>
      <c r="BF24" s="143" t="s">
        <v>91</v>
      </c>
      <c r="BG24" s="143" t="s">
        <v>91</v>
      </c>
      <c r="BH24" s="143" t="s">
        <v>91</v>
      </c>
      <c r="BI24" s="143" t="s">
        <v>91</v>
      </c>
      <c r="BJ24" s="143" t="s">
        <v>91</v>
      </c>
      <c r="BK24" s="143" t="s">
        <v>91</v>
      </c>
      <c r="BL24" s="143" t="s">
        <v>91</v>
      </c>
      <c r="BM24" s="143" t="s">
        <v>91</v>
      </c>
      <c r="BN24" s="143" t="s">
        <v>91</v>
      </c>
      <c r="BO24" s="143" t="s">
        <v>91</v>
      </c>
      <c r="BP24" s="143" t="s">
        <v>91</v>
      </c>
      <c r="BQ24" s="143" t="s">
        <v>91</v>
      </c>
      <c r="BR24" s="143" t="s">
        <v>91</v>
      </c>
      <c r="BS24" s="143" t="s">
        <v>91</v>
      </c>
      <c r="BT24" s="143" t="s">
        <v>91</v>
      </c>
      <c r="BU24" s="143" t="s">
        <v>91</v>
      </c>
      <c r="BV24" s="143" t="s">
        <v>91</v>
      </c>
      <c r="BW24" s="143" t="s">
        <v>91</v>
      </c>
      <c r="BX24" s="143" t="s">
        <v>91</v>
      </c>
      <c r="BY24" s="143" t="s">
        <v>91</v>
      </c>
      <c r="BZ24" s="143" t="s">
        <v>91</v>
      </c>
      <c r="CA24" s="143" t="s">
        <v>91</v>
      </c>
      <c r="CB24" s="143" t="s">
        <v>91</v>
      </c>
      <c r="CC24" s="143" t="s">
        <v>91</v>
      </c>
    </row>
    <row r="25" spans="1:93" ht="45" x14ac:dyDescent="0.25">
      <c r="A25" s="58" t="s">
        <v>50</v>
      </c>
      <c r="B25" s="2" t="s">
        <v>51</v>
      </c>
      <c r="C25" s="58"/>
      <c r="D25" s="143" t="s">
        <v>91</v>
      </c>
      <c r="E25" s="143" t="s">
        <v>91</v>
      </c>
      <c r="F25" s="143" t="s">
        <v>91</v>
      </c>
      <c r="G25" s="143" t="s">
        <v>91</v>
      </c>
      <c r="H25" s="143" t="s">
        <v>91</v>
      </c>
      <c r="I25" s="143" t="s">
        <v>91</v>
      </c>
      <c r="J25" s="143" t="s">
        <v>91</v>
      </c>
      <c r="K25" s="143" t="s">
        <v>91</v>
      </c>
      <c r="L25" s="143" t="s">
        <v>91</v>
      </c>
      <c r="M25" s="143" t="s">
        <v>91</v>
      </c>
      <c r="N25" s="143" t="s">
        <v>91</v>
      </c>
      <c r="O25" s="143" t="s">
        <v>91</v>
      </c>
      <c r="P25" s="143" t="s">
        <v>91</v>
      </c>
      <c r="Q25" s="143" t="s">
        <v>91</v>
      </c>
      <c r="R25" s="143" t="s">
        <v>91</v>
      </c>
      <c r="S25" s="143" t="s">
        <v>91</v>
      </c>
      <c r="T25" s="143" t="s">
        <v>91</v>
      </c>
      <c r="U25" s="143" t="s">
        <v>91</v>
      </c>
      <c r="V25" s="143" t="s">
        <v>91</v>
      </c>
      <c r="W25" s="143" t="s">
        <v>91</v>
      </c>
      <c r="X25" s="143" t="s">
        <v>91</v>
      </c>
      <c r="Y25" s="143" t="s">
        <v>91</v>
      </c>
      <c r="Z25" s="143" t="s">
        <v>91</v>
      </c>
      <c r="AA25" s="143" t="s">
        <v>91</v>
      </c>
      <c r="AB25" s="143" t="s">
        <v>91</v>
      </c>
      <c r="AC25" s="143" t="s">
        <v>91</v>
      </c>
      <c r="AD25" s="143" t="s">
        <v>91</v>
      </c>
      <c r="AE25" s="143" t="s">
        <v>91</v>
      </c>
      <c r="AF25" s="143" t="s">
        <v>91</v>
      </c>
      <c r="AG25" s="143" t="s">
        <v>91</v>
      </c>
      <c r="AH25" s="143" t="s">
        <v>91</v>
      </c>
      <c r="AI25" s="143" t="s">
        <v>91</v>
      </c>
      <c r="AJ25" s="143" t="s">
        <v>91</v>
      </c>
      <c r="AK25" s="143" t="s">
        <v>91</v>
      </c>
      <c r="AL25" s="143" t="s">
        <v>91</v>
      </c>
      <c r="AM25" s="143" t="s">
        <v>91</v>
      </c>
      <c r="AN25" s="143" t="s">
        <v>91</v>
      </c>
      <c r="AO25" s="143" t="s">
        <v>91</v>
      </c>
      <c r="AP25" s="143" t="s">
        <v>91</v>
      </c>
      <c r="AQ25" s="143" t="s">
        <v>91</v>
      </c>
      <c r="AR25" s="143" t="s">
        <v>91</v>
      </c>
      <c r="AS25" s="143" t="s">
        <v>91</v>
      </c>
      <c r="AT25" s="143" t="s">
        <v>91</v>
      </c>
      <c r="AU25" s="143" t="s">
        <v>91</v>
      </c>
      <c r="AV25" s="143" t="s">
        <v>91</v>
      </c>
      <c r="AW25" s="143" t="s">
        <v>91</v>
      </c>
      <c r="AX25" s="143" t="s">
        <v>91</v>
      </c>
      <c r="AY25" s="143" t="s">
        <v>91</v>
      </c>
      <c r="AZ25" s="143" t="s">
        <v>91</v>
      </c>
      <c r="BA25" s="143" t="s">
        <v>91</v>
      </c>
      <c r="BB25" s="143" t="s">
        <v>91</v>
      </c>
      <c r="BC25" s="143" t="s">
        <v>91</v>
      </c>
      <c r="BD25" s="143" t="s">
        <v>91</v>
      </c>
      <c r="BE25" s="143" t="s">
        <v>91</v>
      </c>
      <c r="BF25" s="143" t="s">
        <v>91</v>
      </c>
      <c r="BG25" s="143" t="s">
        <v>91</v>
      </c>
      <c r="BH25" s="143" t="s">
        <v>91</v>
      </c>
      <c r="BI25" s="143" t="s">
        <v>91</v>
      </c>
      <c r="BJ25" s="143" t="s">
        <v>91</v>
      </c>
      <c r="BK25" s="143" t="s">
        <v>91</v>
      </c>
      <c r="BL25" s="143" t="s">
        <v>91</v>
      </c>
      <c r="BM25" s="143" t="s">
        <v>91</v>
      </c>
      <c r="BN25" s="143" t="s">
        <v>91</v>
      </c>
      <c r="BO25" s="143" t="s">
        <v>91</v>
      </c>
      <c r="BP25" s="143" t="s">
        <v>91</v>
      </c>
      <c r="BQ25" s="143" t="s">
        <v>91</v>
      </c>
      <c r="BR25" s="143" t="s">
        <v>91</v>
      </c>
      <c r="BS25" s="143" t="s">
        <v>91</v>
      </c>
      <c r="BT25" s="143" t="s">
        <v>91</v>
      </c>
      <c r="BU25" s="143" t="s">
        <v>91</v>
      </c>
      <c r="BV25" s="143" t="s">
        <v>91</v>
      </c>
      <c r="BW25" s="143" t="s">
        <v>91</v>
      </c>
      <c r="BX25" s="143" t="s">
        <v>91</v>
      </c>
      <c r="BY25" s="143" t="s">
        <v>91</v>
      </c>
      <c r="BZ25" s="143" t="s">
        <v>91</v>
      </c>
      <c r="CA25" s="143" t="s">
        <v>91</v>
      </c>
      <c r="CB25" s="143" t="s">
        <v>91</v>
      </c>
      <c r="CC25" s="143" t="s">
        <v>91</v>
      </c>
    </row>
    <row r="26" spans="1:93" ht="15" customHeight="1" x14ac:dyDescent="0.25">
      <c r="A26" s="123" t="s">
        <v>52</v>
      </c>
      <c r="B26" s="126" t="s">
        <v>53</v>
      </c>
      <c r="C26" s="79" t="s">
        <v>22</v>
      </c>
      <c r="D26" s="121" t="s">
        <v>91</v>
      </c>
      <c r="E26" s="121" t="s">
        <v>91</v>
      </c>
      <c r="F26" s="121" t="s">
        <v>91</v>
      </c>
      <c r="G26" s="121" t="s">
        <v>91</v>
      </c>
      <c r="H26" s="121" t="s">
        <v>91</v>
      </c>
      <c r="I26" s="121" t="s">
        <v>91</v>
      </c>
      <c r="J26" s="121" t="s">
        <v>91</v>
      </c>
      <c r="K26" s="121" t="s">
        <v>91</v>
      </c>
      <c r="L26" s="121" t="s">
        <v>91</v>
      </c>
      <c r="M26" s="121" t="s">
        <v>91</v>
      </c>
      <c r="N26" s="121" t="s">
        <v>91</v>
      </c>
      <c r="O26" s="121" t="s">
        <v>91</v>
      </c>
      <c r="P26" s="121" t="s">
        <v>91</v>
      </c>
      <c r="Q26" s="121" t="s">
        <v>91</v>
      </c>
      <c r="R26" s="121" t="s">
        <v>91</v>
      </c>
      <c r="S26" s="121" t="s">
        <v>91</v>
      </c>
      <c r="T26" s="121" t="s">
        <v>91</v>
      </c>
      <c r="U26" s="121" t="s">
        <v>91</v>
      </c>
      <c r="V26" s="121" t="s">
        <v>91</v>
      </c>
      <c r="W26" s="121" t="s">
        <v>91</v>
      </c>
      <c r="X26" s="121" t="s">
        <v>91</v>
      </c>
      <c r="Y26" s="121" t="s">
        <v>91</v>
      </c>
      <c r="Z26" s="121" t="s">
        <v>91</v>
      </c>
      <c r="AA26" s="121" t="s">
        <v>91</v>
      </c>
      <c r="AB26" s="121" t="s">
        <v>91</v>
      </c>
      <c r="AC26" s="121" t="s">
        <v>91</v>
      </c>
      <c r="AD26" s="121" t="s">
        <v>91</v>
      </c>
      <c r="AE26" s="121" t="s">
        <v>91</v>
      </c>
      <c r="AF26" s="121" t="s">
        <v>91</v>
      </c>
      <c r="AG26" s="121" t="s">
        <v>91</v>
      </c>
      <c r="AH26" s="121" t="s">
        <v>91</v>
      </c>
      <c r="AI26" s="121" t="s">
        <v>91</v>
      </c>
      <c r="AJ26" s="121" t="s">
        <v>91</v>
      </c>
      <c r="AK26" s="121" t="s">
        <v>91</v>
      </c>
      <c r="AL26" s="121" t="s">
        <v>91</v>
      </c>
      <c r="AM26" s="121" t="s">
        <v>91</v>
      </c>
      <c r="AN26" s="121" t="s">
        <v>91</v>
      </c>
      <c r="AO26" s="121" t="s">
        <v>91</v>
      </c>
      <c r="AP26" s="121" t="s">
        <v>91</v>
      </c>
      <c r="AQ26" s="121" t="s">
        <v>91</v>
      </c>
      <c r="AR26" s="121" t="s">
        <v>91</v>
      </c>
      <c r="AS26" s="121" t="s">
        <v>91</v>
      </c>
      <c r="AT26" s="121" t="s">
        <v>91</v>
      </c>
      <c r="AU26" s="121" t="s">
        <v>91</v>
      </c>
      <c r="AV26" s="121" t="s">
        <v>91</v>
      </c>
      <c r="AW26" s="121" t="s">
        <v>91</v>
      </c>
      <c r="AX26" s="121" t="s">
        <v>91</v>
      </c>
      <c r="AY26" s="121" t="s">
        <v>91</v>
      </c>
      <c r="AZ26" s="121" t="s">
        <v>91</v>
      </c>
      <c r="BA26" s="121" t="s">
        <v>91</v>
      </c>
      <c r="BB26" s="121" t="s">
        <v>91</v>
      </c>
      <c r="BC26" s="121" t="s">
        <v>91</v>
      </c>
      <c r="BD26" s="121" t="s">
        <v>91</v>
      </c>
      <c r="BE26" s="121" t="s">
        <v>91</v>
      </c>
      <c r="BF26" s="121" t="s">
        <v>91</v>
      </c>
      <c r="BG26" s="121" t="s">
        <v>91</v>
      </c>
      <c r="BH26" s="121" t="s">
        <v>91</v>
      </c>
      <c r="BI26" s="121" t="s">
        <v>91</v>
      </c>
      <c r="BJ26" s="121" t="s">
        <v>91</v>
      </c>
      <c r="BK26" s="121" t="s">
        <v>91</v>
      </c>
      <c r="BL26" s="121" t="s">
        <v>91</v>
      </c>
      <c r="BM26" s="121" t="s">
        <v>91</v>
      </c>
      <c r="BN26" s="121" t="s">
        <v>91</v>
      </c>
      <c r="BO26" s="121" t="s">
        <v>91</v>
      </c>
      <c r="BP26" s="121" t="s">
        <v>91</v>
      </c>
      <c r="BQ26" s="121" t="s">
        <v>91</v>
      </c>
      <c r="BR26" s="121" t="s">
        <v>91</v>
      </c>
      <c r="BS26" s="121" t="s">
        <v>91</v>
      </c>
      <c r="BT26" s="121" t="s">
        <v>91</v>
      </c>
      <c r="BU26" s="121" t="s">
        <v>91</v>
      </c>
      <c r="BV26" s="121" t="s">
        <v>91</v>
      </c>
      <c r="BW26" s="121" t="s">
        <v>91</v>
      </c>
      <c r="BX26" s="121" t="s">
        <v>91</v>
      </c>
      <c r="BY26" s="121" t="s">
        <v>91</v>
      </c>
      <c r="BZ26" s="121" t="s">
        <v>91</v>
      </c>
      <c r="CA26" s="121" t="s">
        <v>91</v>
      </c>
      <c r="CB26" s="121" t="s">
        <v>91</v>
      </c>
      <c r="CC26" s="121" t="s">
        <v>91</v>
      </c>
    </row>
    <row r="27" spans="1:93" s="127" customFormat="1" ht="17.25" customHeight="1" x14ac:dyDescent="0.25">
      <c r="A27" s="66" t="s">
        <v>54</v>
      </c>
      <c r="B27" s="66" t="s">
        <v>55</v>
      </c>
      <c r="C27" s="66" t="s">
        <v>22</v>
      </c>
      <c r="D27" s="143" t="s">
        <v>91</v>
      </c>
      <c r="E27" s="143" t="s">
        <v>91</v>
      </c>
      <c r="F27" s="143" t="s">
        <v>91</v>
      </c>
      <c r="G27" s="143" t="s">
        <v>91</v>
      </c>
      <c r="H27" s="143" t="s">
        <v>91</v>
      </c>
      <c r="I27" s="143" t="s">
        <v>91</v>
      </c>
      <c r="J27" s="143" t="s">
        <v>91</v>
      </c>
      <c r="K27" s="143" t="s">
        <v>91</v>
      </c>
      <c r="L27" s="143" t="s">
        <v>91</v>
      </c>
      <c r="M27" s="143" t="s">
        <v>91</v>
      </c>
      <c r="N27" s="143" t="s">
        <v>91</v>
      </c>
      <c r="O27" s="143" t="s">
        <v>91</v>
      </c>
      <c r="P27" s="143" t="s">
        <v>91</v>
      </c>
      <c r="Q27" s="143" t="s">
        <v>91</v>
      </c>
      <c r="R27" s="143" t="s">
        <v>91</v>
      </c>
      <c r="S27" s="143" t="s">
        <v>91</v>
      </c>
      <c r="T27" s="143" t="s">
        <v>91</v>
      </c>
      <c r="U27" s="143" t="s">
        <v>91</v>
      </c>
      <c r="V27" s="143" t="s">
        <v>91</v>
      </c>
      <c r="W27" s="143" t="s">
        <v>91</v>
      </c>
      <c r="X27" s="143" t="s">
        <v>91</v>
      </c>
      <c r="Y27" s="143" t="s">
        <v>91</v>
      </c>
      <c r="Z27" s="143" t="s">
        <v>91</v>
      </c>
      <c r="AA27" s="143" t="s">
        <v>91</v>
      </c>
      <c r="AB27" s="143" t="s">
        <v>91</v>
      </c>
      <c r="AC27" s="143" t="s">
        <v>91</v>
      </c>
      <c r="AD27" s="143" t="s">
        <v>91</v>
      </c>
      <c r="AE27" s="143" t="s">
        <v>91</v>
      </c>
      <c r="AF27" s="143" t="s">
        <v>91</v>
      </c>
      <c r="AG27" s="143" t="s">
        <v>91</v>
      </c>
      <c r="AH27" s="143" t="s">
        <v>91</v>
      </c>
      <c r="AI27" s="143" t="s">
        <v>91</v>
      </c>
      <c r="AJ27" s="143" t="s">
        <v>91</v>
      </c>
      <c r="AK27" s="143" t="s">
        <v>91</v>
      </c>
      <c r="AL27" s="143" t="s">
        <v>91</v>
      </c>
      <c r="AM27" s="143" t="s">
        <v>91</v>
      </c>
      <c r="AN27" s="143" t="s">
        <v>91</v>
      </c>
      <c r="AO27" s="143" t="s">
        <v>91</v>
      </c>
      <c r="AP27" s="143" t="s">
        <v>91</v>
      </c>
      <c r="AQ27" s="143" t="s">
        <v>91</v>
      </c>
      <c r="AR27" s="143" t="s">
        <v>91</v>
      </c>
      <c r="AS27" s="143" t="s">
        <v>91</v>
      </c>
      <c r="AT27" s="143" t="s">
        <v>91</v>
      </c>
      <c r="AU27" s="143" t="s">
        <v>91</v>
      </c>
      <c r="AV27" s="143" t="s">
        <v>91</v>
      </c>
      <c r="AW27" s="143" t="s">
        <v>91</v>
      </c>
      <c r="AX27" s="143" t="s">
        <v>91</v>
      </c>
      <c r="AY27" s="143" t="s">
        <v>91</v>
      </c>
      <c r="AZ27" s="143" t="s">
        <v>91</v>
      </c>
      <c r="BA27" s="143" t="s">
        <v>91</v>
      </c>
      <c r="BB27" s="143" t="s">
        <v>91</v>
      </c>
      <c r="BC27" s="143" t="s">
        <v>91</v>
      </c>
      <c r="BD27" s="143" t="s">
        <v>91</v>
      </c>
      <c r="BE27" s="143" t="s">
        <v>91</v>
      </c>
      <c r="BF27" s="143" t="s">
        <v>91</v>
      </c>
      <c r="BG27" s="143" t="s">
        <v>91</v>
      </c>
      <c r="BH27" s="143" t="s">
        <v>91</v>
      </c>
      <c r="BI27" s="143" t="s">
        <v>91</v>
      </c>
      <c r="BJ27" s="143" t="s">
        <v>91</v>
      </c>
      <c r="BK27" s="143" t="s">
        <v>91</v>
      </c>
      <c r="BL27" s="143" t="s">
        <v>91</v>
      </c>
      <c r="BM27" s="143" t="s">
        <v>91</v>
      </c>
      <c r="BN27" s="143" t="s">
        <v>91</v>
      </c>
      <c r="BO27" s="143" t="s">
        <v>91</v>
      </c>
      <c r="BP27" s="143" t="s">
        <v>91</v>
      </c>
      <c r="BQ27" s="143" t="s">
        <v>91</v>
      </c>
      <c r="BR27" s="143" t="s">
        <v>91</v>
      </c>
      <c r="BS27" s="143" t="s">
        <v>91</v>
      </c>
      <c r="BT27" s="143" t="s">
        <v>91</v>
      </c>
      <c r="BU27" s="143" t="s">
        <v>91</v>
      </c>
      <c r="BV27" s="143" t="s">
        <v>91</v>
      </c>
      <c r="BW27" s="143" t="s">
        <v>91</v>
      </c>
      <c r="BX27" s="143" t="s">
        <v>91</v>
      </c>
      <c r="BY27" s="143" t="s">
        <v>91</v>
      </c>
      <c r="BZ27" s="143" t="s">
        <v>91</v>
      </c>
      <c r="CA27" s="143" t="s">
        <v>91</v>
      </c>
      <c r="CB27" s="143" t="s">
        <v>91</v>
      </c>
      <c r="CC27" s="143" t="s">
        <v>91</v>
      </c>
    </row>
    <row r="28" spans="1:93" s="127" customFormat="1" ht="17.25" customHeight="1" x14ac:dyDescent="0.25">
      <c r="A28" s="66" t="s">
        <v>56</v>
      </c>
      <c r="B28" s="66" t="s">
        <v>57</v>
      </c>
      <c r="C28" s="66" t="s">
        <v>22</v>
      </c>
      <c r="D28" s="143" t="s">
        <v>91</v>
      </c>
      <c r="E28" s="143" t="s">
        <v>91</v>
      </c>
      <c r="F28" s="143" t="s">
        <v>91</v>
      </c>
      <c r="G28" s="143" t="s">
        <v>91</v>
      </c>
      <c r="H28" s="143" t="s">
        <v>91</v>
      </c>
      <c r="I28" s="143" t="s">
        <v>91</v>
      </c>
      <c r="J28" s="143" t="s">
        <v>91</v>
      </c>
      <c r="K28" s="143" t="s">
        <v>91</v>
      </c>
      <c r="L28" s="143" t="s">
        <v>91</v>
      </c>
      <c r="M28" s="143" t="s">
        <v>91</v>
      </c>
      <c r="N28" s="143" t="s">
        <v>91</v>
      </c>
      <c r="O28" s="143" t="s">
        <v>91</v>
      </c>
      <c r="P28" s="143" t="s">
        <v>91</v>
      </c>
      <c r="Q28" s="143" t="s">
        <v>91</v>
      </c>
      <c r="R28" s="143" t="s">
        <v>91</v>
      </c>
      <c r="S28" s="143" t="s">
        <v>91</v>
      </c>
      <c r="T28" s="143" t="s">
        <v>91</v>
      </c>
      <c r="U28" s="143" t="s">
        <v>91</v>
      </c>
      <c r="V28" s="143" t="s">
        <v>91</v>
      </c>
      <c r="W28" s="143" t="s">
        <v>91</v>
      </c>
      <c r="X28" s="143" t="s">
        <v>91</v>
      </c>
      <c r="Y28" s="143" t="s">
        <v>91</v>
      </c>
      <c r="Z28" s="143" t="s">
        <v>91</v>
      </c>
      <c r="AA28" s="143" t="s">
        <v>91</v>
      </c>
      <c r="AB28" s="143" t="s">
        <v>91</v>
      </c>
      <c r="AC28" s="143" t="s">
        <v>91</v>
      </c>
      <c r="AD28" s="143" t="s">
        <v>91</v>
      </c>
      <c r="AE28" s="143" t="s">
        <v>91</v>
      </c>
      <c r="AF28" s="143" t="s">
        <v>91</v>
      </c>
      <c r="AG28" s="143" t="s">
        <v>91</v>
      </c>
      <c r="AH28" s="143" t="s">
        <v>91</v>
      </c>
      <c r="AI28" s="143" t="s">
        <v>91</v>
      </c>
      <c r="AJ28" s="143" t="s">
        <v>91</v>
      </c>
      <c r="AK28" s="143" t="s">
        <v>91</v>
      </c>
      <c r="AL28" s="143" t="s">
        <v>91</v>
      </c>
      <c r="AM28" s="143" t="s">
        <v>91</v>
      </c>
      <c r="AN28" s="143" t="s">
        <v>91</v>
      </c>
      <c r="AO28" s="143" t="s">
        <v>91</v>
      </c>
      <c r="AP28" s="143" t="s">
        <v>91</v>
      </c>
      <c r="AQ28" s="143" t="s">
        <v>91</v>
      </c>
      <c r="AR28" s="143" t="s">
        <v>91</v>
      </c>
      <c r="AS28" s="143" t="s">
        <v>91</v>
      </c>
      <c r="AT28" s="143" t="s">
        <v>91</v>
      </c>
      <c r="AU28" s="143" t="s">
        <v>91</v>
      </c>
      <c r="AV28" s="143" t="s">
        <v>91</v>
      </c>
      <c r="AW28" s="143" t="s">
        <v>91</v>
      </c>
      <c r="AX28" s="143" t="s">
        <v>91</v>
      </c>
      <c r="AY28" s="143" t="s">
        <v>91</v>
      </c>
      <c r="AZ28" s="143" t="s">
        <v>91</v>
      </c>
      <c r="BA28" s="143" t="s">
        <v>91</v>
      </c>
      <c r="BB28" s="143" t="s">
        <v>91</v>
      </c>
      <c r="BC28" s="143" t="s">
        <v>91</v>
      </c>
      <c r="BD28" s="143" t="s">
        <v>91</v>
      </c>
      <c r="BE28" s="143" t="s">
        <v>91</v>
      </c>
      <c r="BF28" s="143" t="s">
        <v>91</v>
      </c>
      <c r="BG28" s="143" t="s">
        <v>91</v>
      </c>
      <c r="BH28" s="143" t="s">
        <v>91</v>
      </c>
      <c r="BI28" s="143" t="s">
        <v>91</v>
      </c>
      <c r="BJ28" s="143" t="s">
        <v>91</v>
      </c>
      <c r="BK28" s="143" t="s">
        <v>91</v>
      </c>
      <c r="BL28" s="143" t="s">
        <v>91</v>
      </c>
      <c r="BM28" s="143" t="s">
        <v>91</v>
      </c>
      <c r="BN28" s="143" t="s">
        <v>91</v>
      </c>
      <c r="BO28" s="143" t="s">
        <v>91</v>
      </c>
      <c r="BP28" s="143" t="s">
        <v>91</v>
      </c>
      <c r="BQ28" s="143" t="s">
        <v>91</v>
      </c>
      <c r="BR28" s="143" t="s">
        <v>91</v>
      </c>
      <c r="BS28" s="143" t="s">
        <v>91</v>
      </c>
      <c r="BT28" s="143" t="s">
        <v>91</v>
      </c>
      <c r="BU28" s="143" t="s">
        <v>91</v>
      </c>
      <c r="BV28" s="143" t="s">
        <v>91</v>
      </c>
      <c r="BW28" s="143" t="s">
        <v>91</v>
      </c>
      <c r="BX28" s="143" t="s">
        <v>91</v>
      </c>
      <c r="BY28" s="143" t="s">
        <v>91</v>
      </c>
      <c r="BZ28" s="143" t="s">
        <v>91</v>
      </c>
      <c r="CA28" s="143" t="s">
        <v>91</v>
      </c>
      <c r="CB28" s="143" t="s">
        <v>91</v>
      </c>
      <c r="CC28" s="143" t="s">
        <v>91</v>
      </c>
    </row>
    <row r="29" spans="1:93" ht="30" customHeight="1" x14ac:dyDescent="0.25">
      <c r="A29" s="124" t="s">
        <v>58</v>
      </c>
      <c r="B29" s="105" t="s">
        <v>59</v>
      </c>
      <c r="C29" s="80" t="s">
        <v>22</v>
      </c>
      <c r="D29" s="144" t="s">
        <v>91</v>
      </c>
      <c r="E29" s="144" t="s">
        <v>91</v>
      </c>
      <c r="F29" s="144" t="s">
        <v>91</v>
      </c>
      <c r="G29" s="144" t="s">
        <v>91</v>
      </c>
      <c r="H29" s="144" t="s">
        <v>91</v>
      </c>
      <c r="I29" s="144" t="s">
        <v>91</v>
      </c>
      <c r="J29" s="144" t="s">
        <v>91</v>
      </c>
      <c r="K29" s="144" t="s">
        <v>91</v>
      </c>
      <c r="L29" s="144" t="s">
        <v>91</v>
      </c>
      <c r="M29" s="144" t="s">
        <v>91</v>
      </c>
      <c r="N29" s="144" t="s">
        <v>91</v>
      </c>
      <c r="O29" s="144" t="s">
        <v>91</v>
      </c>
      <c r="P29" s="144" t="s">
        <v>91</v>
      </c>
      <c r="Q29" s="144" t="s">
        <v>91</v>
      </c>
      <c r="R29" s="144" t="s">
        <v>91</v>
      </c>
      <c r="S29" s="144" t="s">
        <v>91</v>
      </c>
      <c r="T29" s="144" t="s">
        <v>91</v>
      </c>
      <c r="U29" s="144" t="s">
        <v>91</v>
      </c>
      <c r="V29" s="144" t="s">
        <v>91</v>
      </c>
      <c r="W29" s="144" t="s">
        <v>91</v>
      </c>
      <c r="X29" s="144" t="s">
        <v>91</v>
      </c>
      <c r="Y29" s="144" t="s">
        <v>91</v>
      </c>
      <c r="Z29" s="144" t="s">
        <v>91</v>
      </c>
      <c r="AA29" s="144" t="s">
        <v>91</v>
      </c>
      <c r="AB29" s="144" t="s">
        <v>91</v>
      </c>
      <c r="AC29" s="144" t="s">
        <v>91</v>
      </c>
      <c r="AD29" s="144" t="s">
        <v>91</v>
      </c>
      <c r="AE29" s="144" t="s">
        <v>91</v>
      </c>
      <c r="AF29" s="144" t="s">
        <v>91</v>
      </c>
      <c r="AG29" s="144" t="s">
        <v>91</v>
      </c>
      <c r="AH29" s="144" t="s">
        <v>91</v>
      </c>
      <c r="AI29" s="144" t="s">
        <v>91</v>
      </c>
      <c r="AJ29" s="144" t="s">
        <v>91</v>
      </c>
      <c r="AK29" s="144" t="s">
        <v>91</v>
      </c>
      <c r="AL29" s="144" t="s">
        <v>91</v>
      </c>
      <c r="AM29" s="144" t="s">
        <v>91</v>
      </c>
      <c r="AN29" s="144" t="s">
        <v>91</v>
      </c>
      <c r="AO29" s="144" t="s">
        <v>91</v>
      </c>
      <c r="AP29" s="144" t="s">
        <v>91</v>
      </c>
      <c r="AQ29" s="144" t="s">
        <v>91</v>
      </c>
      <c r="AR29" s="144" t="s">
        <v>91</v>
      </c>
      <c r="AS29" s="144" t="s">
        <v>91</v>
      </c>
      <c r="AT29" s="144" t="s">
        <v>91</v>
      </c>
      <c r="AU29" s="144" t="s">
        <v>91</v>
      </c>
      <c r="AV29" s="144" t="s">
        <v>91</v>
      </c>
      <c r="AW29" s="144" t="s">
        <v>91</v>
      </c>
      <c r="AX29" s="144" t="s">
        <v>91</v>
      </c>
      <c r="AY29" s="144" t="s">
        <v>91</v>
      </c>
      <c r="AZ29" s="144" t="s">
        <v>91</v>
      </c>
      <c r="BA29" s="144" t="s">
        <v>91</v>
      </c>
      <c r="BB29" s="144" t="s">
        <v>91</v>
      </c>
      <c r="BC29" s="144" t="s">
        <v>91</v>
      </c>
      <c r="BD29" s="144" t="s">
        <v>91</v>
      </c>
      <c r="BE29" s="144" t="s">
        <v>91</v>
      </c>
      <c r="BF29" s="144" t="s">
        <v>91</v>
      </c>
      <c r="BG29" s="144" t="s">
        <v>91</v>
      </c>
      <c r="BH29" s="144" t="s">
        <v>91</v>
      </c>
      <c r="BI29" s="144" t="s">
        <v>91</v>
      </c>
      <c r="BJ29" s="144" t="s">
        <v>91</v>
      </c>
      <c r="BK29" s="144" t="s">
        <v>91</v>
      </c>
      <c r="BL29" s="144" t="s">
        <v>91</v>
      </c>
      <c r="BM29" s="144" t="s">
        <v>91</v>
      </c>
      <c r="BN29" s="144" t="s">
        <v>91</v>
      </c>
      <c r="BO29" s="144" t="s">
        <v>91</v>
      </c>
      <c r="BP29" s="144" t="s">
        <v>91</v>
      </c>
      <c r="BQ29" s="144" t="s">
        <v>91</v>
      </c>
      <c r="BR29" s="144" t="s">
        <v>91</v>
      </c>
      <c r="BS29" s="144" t="s">
        <v>91</v>
      </c>
      <c r="BT29" s="144" t="s">
        <v>91</v>
      </c>
      <c r="BU29" s="144" t="s">
        <v>91</v>
      </c>
      <c r="BV29" s="144" t="s">
        <v>91</v>
      </c>
      <c r="BW29" s="144" t="s">
        <v>91</v>
      </c>
      <c r="BX29" s="144" t="s">
        <v>91</v>
      </c>
      <c r="BY29" s="144" t="s">
        <v>91</v>
      </c>
      <c r="BZ29" s="144" t="s">
        <v>91</v>
      </c>
      <c r="CA29" s="144" t="s">
        <v>91</v>
      </c>
      <c r="CB29" s="144" t="s">
        <v>91</v>
      </c>
      <c r="CC29" s="144" t="s">
        <v>91</v>
      </c>
    </row>
    <row r="30" spans="1:93" ht="30" x14ac:dyDescent="0.25">
      <c r="A30" s="58" t="s">
        <v>60</v>
      </c>
      <c r="B30" s="2" t="s">
        <v>61</v>
      </c>
      <c r="C30" s="58"/>
      <c r="D30" s="143" t="s">
        <v>91</v>
      </c>
      <c r="E30" s="143" t="s">
        <v>91</v>
      </c>
      <c r="F30" s="143" t="s">
        <v>91</v>
      </c>
      <c r="G30" s="143" t="s">
        <v>91</v>
      </c>
      <c r="H30" s="143" t="s">
        <v>91</v>
      </c>
      <c r="I30" s="143" t="s">
        <v>91</v>
      </c>
      <c r="J30" s="143" t="s">
        <v>91</v>
      </c>
      <c r="K30" s="143" t="s">
        <v>91</v>
      </c>
      <c r="L30" s="143" t="s">
        <v>91</v>
      </c>
      <c r="M30" s="143" t="s">
        <v>91</v>
      </c>
      <c r="N30" s="143" t="s">
        <v>91</v>
      </c>
      <c r="O30" s="143" t="s">
        <v>91</v>
      </c>
      <c r="P30" s="143" t="s">
        <v>91</v>
      </c>
      <c r="Q30" s="143" t="s">
        <v>91</v>
      </c>
      <c r="R30" s="143" t="s">
        <v>91</v>
      </c>
      <c r="S30" s="143" t="s">
        <v>91</v>
      </c>
      <c r="T30" s="143" t="s">
        <v>91</v>
      </c>
      <c r="U30" s="143" t="s">
        <v>91</v>
      </c>
      <c r="V30" s="143" t="s">
        <v>91</v>
      </c>
      <c r="W30" s="143" t="s">
        <v>91</v>
      </c>
      <c r="X30" s="143" t="s">
        <v>91</v>
      </c>
      <c r="Y30" s="143" t="s">
        <v>91</v>
      </c>
      <c r="Z30" s="143" t="s">
        <v>91</v>
      </c>
      <c r="AA30" s="143" t="s">
        <v>91</v>
      </c>
      <c r="AB30" s="143" t="s">
        <v>91</v>
      </c>
      <c r="AC30" s="143" t="s">
        <v>91</v>
      </c>
      <c r="AD30" s="143" t="s">
        <v>91</v>
      </c>
      <c r="AE30" s="143" t="s">
        <v>91</v>
      </c>
      <c r="AF30" s="143" t="s">
        <v>91</v>
      </c>
      <c r="AG30" s="143" t="s">
        <v>91</v>
      </c>
      <c r="AH30" s="143" t="s">
        <v>91</v>
      </c>
      <c r="AI30" s="143" t="s">
        <v>91</v>
      </c>
      <c r="AJ30" s="143" t="s">
        <v>91</v>
      </c>
      <c r="AK30" s="143" t="s">
        <v>91</v>
      </c>
      <c r="AL30" s="143" t="s">
        <v>91</v>
      </c>
      <c r="AM30" s="143" t="s">
        <v>91</v>
      </c>
      <c r="AN30" s="143" t="s">
        <v>91</v>
      </c>
      <c r="AO30" s="143" t="s">
        <v>91</v>
      </c>
      <c r="AP30" s="143" t="s">
        <v>91</v>
      </c>
      <c r="AQ30" s="143" t="s">
        <v>91</v>
      </c>
      <c r="AR30" s="143" t="s">
        <v>91</v>
      </c>
      <c r="AS30" s="143" t="s">
        <v>91</v>
      </c>
      <c r="AT30" s="143" t="s">
        <v>91</v>
      </c>
      <c r="AU30" s="143" t="s">
        <v>91</v>
      </c>
      <c r="AV30" s="143" t="s">
        <v>91</v>
      </c>
      <c r="AW30" s="143" t="s">
        <v>91</v>
      </c>
      <c r="AX30" s="143" t="s">
        <v>91</v>
      </c>
      <c r="AY30" s="143" t="s">
        <v>91</v>
      </c>
      <c r="AZ30" s="143" t="s">
        <v>91</v>
      </c>
      <c r="BA30" s="143" t="s">
        <v>91</v>
      </c>
      <c r="BB30" s="143" t="s">
        <v>91</v>
      </c>
      <c r="BC30" s="143" t="s">
        <v>91</v>
      </c>
      <c r="BD30" s="143" t="s">
        <v>91</v>
      </c>
      <c r="BE30" s="143" t="s">
        <v>91</v>
      </c>
      <c r="BF30" s="143" t="s">
        <v>91</v>
      </c>
      <c r="BG30" s="143" t="s">
        <v>91</v>
      </c>
      <c r="BH30" s="143" t="s">
        <v>91</v>
      </c>
      <c r="BI30" s="143" t="s">
        <v>91</v>
      </c>
      <c r="BJ30" s="143" t="s">
        <v>91</v>
      </c>
      <c r="BK30" s="143" t="s">
        <v>91</v>
      </c>
      <c r="BL30" s="143" t="s">
        <v>91</v>
      </c>
      <c r="BM30" s="143" t="s">
        <v>91</v>
      </c>
      <c r="BN30" s="143" t="s">
        <v>91</v>
      </c>
      <c r="BO30" s="143" t="s">
        <v>91</v>
      </c>
      <c r="BP30" s="143" t="s">
        <v>91</v>
      </c>
      <c r="BQ30" s="143" t="s">
        <v>91</v>
      </c>
      <c r="BR30" s="143" t="s">
        <v>91</v>
      </c>
      <c r="BS30" s="143" t="s">
        <v>91</v>
      </c>
      <c r="BT30" s="143" t="s">
        <v>91</v>
      </c>
      <c r="BU30" s="143" t="s">
        <v>91</v>
      </c>
      <c r="BV30" s="143" t="s">
        <v>91</v>
      </c>
      <c r="BW30" s="143" t="s">
        <v>91</v>
      </c>
      <c r="BX30" s="143" t="s">
        <v>91</v>
      </c>
      <c r="BY30" s="143" t="s">
        <v>91</v>
      </c>
      <c r="BZ30" s="143" t="s">
        <v>91</v>
      </c>
      <c r="CA30" s="143" t="s">
        <v>91</v>
      </c>
      <c r="CB30" s="143" t="s">
        <v>91</v>
      </c>
      <c r="CC30" s="143" t="s">
        <v>91</v>
      </c>
    </row>
    <row r="31" spans="1:93" x14ac:dyDescent="0.25">
      <c r="A31" s="58" t="s">
        <v>62</v>
      </c>
      <c r="B31" s="2" t="s">
        <v>63</v>
      </c>
      <c r="C31" s="58" t="s">
        <v>22</v>
      </c>
      <c r="D31" s="143" t="s">
        <v>91</v>
      </c>
      <c r="E31" s="143" t="s">
        <v>91</v>
      </c>
      <c r="F31" s="143" t="s">
        <v>91</v>
      </c>
      <c r="G31" s="143" t="s">
        <v>91</v>
      </c>
      <c r="H31" s="143" t="s">
        <v>91</v>
      </c>
      <c r="I31" s="143" t="s">
        <v>91</v>
      </c>
      <c r="J31" s="143" t="s">
        <v>91</v>
      </c>
      <c r="K31" s="143" t="s">
        <v>91</v>
      </c>
      <c r="L31" s="143" t="s">
        <v>91</v>
      </c>
      <c r="M31" s="143" t="s">
        <v>91</v>
      </c>
      <c r="N31" s="143" t="s">
        <v>91</v>
      </c>
      <c r="O31" s="143" t="s">
        <v>91</v>
      </c>
      <c r="P31" s="143" t="s">
        <v>91</v>
      </c>
      <c r="Q31" s="143" t="s">
        <v>91</v>
      </c>
      <c r="R31" s="143" t="s">
        <v>91</v>
      </c>
      <c r="S31" s="143" t="s">
        <v>91</v>
      </c>
      <c r="T31" s="143" t="s">
        <v>91</v>
      </c>
      <c r="U31" s="143" t="s">
        <v>91</v>
      </c>
      <c r="V31" s="143" t="s">
        <v>91</v>
      </c>
      <c r="W31" s="143" t="s">
        <v>91</v>
      </c>
      <c r="X31" s="143" t="s">
        <v>91</v>
      </c>
      <c r="Y31" s="143" t="s">
        <v>91</v>
      </c>
      <c r="Z31" s="143" t="s">
        <v>91</v>
      </c>
      <c r="AA31" s="143" t="s">
        <v>91</v>
      </c>
      <c r="AB31" s="143" t="s">
        <v>91</v>
      </c>
      <c r="AC31" s="143" t="s">
        <v>91</v>
      </c>
      <c r="AD31" s="143" t="s">
        <v>91</v>
      </c>
      <c r="AE31" s="143" t="s">
        <v>91</v>
      </c>
      <c r="AF31" s="143" t="s">
        <v>91</v>
      </c>
      <c r="AG31" s="143" t="s">
        <v>91</v>
      </c>
      <c r="AH31" s="143" t="s">
        <v>91</v>
      </c>
      <c r="AI31" s="143" t="s">
        <v>91</v>
      </c>
      <c r="AJ31" s="143" t="s">
        <v>91</v>
      </c>
      <c r="AK31" s="143" t="s">
        <v>91</v>
      </c>
      <c r="AL31" s="143" t="s">
        <v>91</v>
      </c>
      <c r="AM31" s="143" t="s">
        <v>91</v>
      </c>
      <c r="AN31" s="143" t="s">
        <v>91</v>
      </c>
      <c r="AO31" s="143" t="s">
        <v>91</v>
      </c>
      <c r="AP31" s="143" t="s">
        <v>91</v>
      </c>
      <c r="AQ31" s="143" t="s">
        <v>91</v>
      </c>
      <c r="AR31" s="143" t="s">
        <v>91</v>
      </c>
      <c r="AS31" s="143" t="s">
        <v>91</v>
      </c>
      <c r="AT31" s="143" t="s">
        <v>91</v>
      </c>
      <c r="AU31" s="143" t="s">
        <v>91</v>
      </c>
      <c r="AV31" s="143" t="s">
        <v>91</v>
      </c>
      <c r="AW31" s="143" t="s">
        <v>91</v>
      </c>
      <c r="AX31" s="143" t="s">
        <v>91</v>
      </c>
      <c r="AY31" s="143" t="s">
        <v>91</v>
      </c>
      <c r="AZ31" s="143" t="s">
        <v>91</v>
      </c>
      <c r="BA31" s="143" t="s">
        <v>91</v>
      </c>
      <c r="BB31" s="143" t="s">
        <v>91</v>
      </c>
      <c r="BC31" s="143" t="s">
        <v>91</v>
      </c>
      <c r="BD31" s="143" t="s">
        <v>91</v>
      </c>
      <c r="BE31" s="143" t="s">
        <v>91</v>
      </c>
      <c r="BF31" s="143" t="s">
        <v>91</v>
      </c>
      <c r="BG31" s="143" t="s">
        <v>91</v>
      </c>
      <c r="BH31" s="143" t="s">
        <v>91</v>
      </c>
      <c r="BI31" s="143" t="s">
        <v>91</v>
      </c>
      <c r="BJ31" s="143" t="s">
        <v>91</v>
      </c>
      <c r="BK31" s="143" t="s">
        <v>91</v>
      </c>
      <c r="BL31" s="143" t="s">
        <v>91</v>
      </c>
      <c r="BM31" s="143" t="s">
        <v>91</v>
      </c>
      <c r="BN31" s="143" t="s">
        <v>91</v>
      </c>
      <c r="BO31" s="143" t="s">
        <v>91</v>
      </c>
      <c r="BP31" s="143" t="s">
        <v>91</v>
      </c>
      <c r="BQ31" s="143" t="s">
        <v>91</v>
      </c>
      <c r="BR31" s="143" t="s">
        <v>91</v>
      </c>
      <c r="BS31" s="143" t="s">
        <v>91</v>
      </c>
      <c r="BT31" s="143" t="s">
        <v>91</v>
      </c>
      <c r="BU31" s="143" t="s">
        <v>91</v>
      </c>
      <c r="BV31" s="143" t="s">
        <v>91</v>
      </c>
      <c r="BW31" s="143" t="s">
        <v>91</v>
      </c>
      <c r="BX31" s="143" t="s">
        <v>91</v>
      </c>
      <c r="BY31" s="143" t="s">
        <v>91</v>
      </c>
      <c r="BZ31" s="143" t="s">
        <v>91</v>
      </c>
      <c r="CA31" s="143" t="s">
        <v>91</v>
      </c>
      <c r="CB31" s="143" t="s">
        <v>91</v>
      </c>
      <c r="CC31" s="143" t="s">
        <v>91</v>
      </c>
    </row>
    <row r="32" spans="1:93" ht="16.5" customHeight="1" x14ac:dyDescent="0.25">
      <c r="A32" s="58" t="s">
        <v>64</v>
      </c>
      <c r="B32" s="2" t="s">
        <v>65</v>
      </c>
      <c r="C32" s="58" t="s">
        <v>22</v>
      </c>
      <c r="D32" s="143" t="s">
        <v>91</v>
      </c>
      <c r="E32" s="143" t="s">
        <v>91</v>
      </c>
      <c r="F32" s="143" t="s">
        <v>91</v>
      </c>
      <c r="G32" s="143" t="s">
        <v>91</v>
      </c>
      <c r="H32" s="143" t="s">
        <v>91</v>
      </c>
      <c r="I32" s="143" t="s">
        <v>91</v>
      </c>
      <c r="J32" s="143" t="s">
        <v>91</v>
      </c>
      <c r="K32" s="143" t="s">
        <v>91</v>
      </c>
      <c r="L32" s="143" t="s">
        <v>91</v>
      </c>
      <c r="M32" s="143" t="s">
        <v>91</v>
      </c>
      <c r="N32" s="143" t="s">
        <v>91</v>
      </c>
      <c r="O32" s="143" t="s">
        <v>91</v>
      </c>
      <c r="P32" s="143" t="s">
        <v>91</v>
      </c>
      <c r="Q32" s="143" t="s">
        <v>91</v>
      </c>
      <c r="R32" s="143" t="s">
        <v>91</v>
      </c>
      <c r="S32" s="143" t="s">
        <v>91</v>
      </c>
      <c r="T32" s="143" t="s">
        <v>91</v>
      </c>
      <c r="U32" s="143" t="s">
        <v>91</v>
      </c>
      <c r="V32" s="143" t="s">
        <v>91</v>
      </c>
      <c r="W32" s="143" t="s">
        <v>91</v>
      </c>
      <c r="X32" s="143" t="s">
        <v>91</v>
      </c>
      <c r="Y32" s="143" t="s">
        <v>91</v>
      </c>
      <c r="Z32" s="143" t="s">
        <v>91</v>
      </c>
      <c r="AA32" s="143" t="s">
        <v>91</v>
      </c>
      <c r="AB32" s="143" t="s">
        <v>91</v>
      </c>
      <c r="AC32" s="143" t="s">
        <v>91</v>
      </c>
      <c r="AD32" s="143" t="s">
        <v>91</v>
      </c>
      <c r="AE32" s="143" t="s">
        <v>91</v>
      </c>
      <c r="AF32" s="143" t="s">
        <v>91</v>
      </c>
      <c r="AG32" s="143" t="s">
        <v>91</v>
      </c>
      <c r="AH32" s="143" t="s">
        <v>91</v>
      </c>
      <c r="AI32" s="143" t="s">
        <v>91</v>
      </c>
      <c r="AJ32" s="143" t="s">
        <v>91</v>
      </c>
      <c r="AK32" s="143" t="s">
        <v>91</v>
      </c>
      <c r="AL32" s="143" t="s">
        <v>91</v>
      </c>
      <c r="AM32" s="143" t="s">
        <v>91</v>
      </c>
      <c r="AN32" s="143" t="s">
        <v>91</v>
      </c>
      <c r="AO32" s="143" t="s">
        <v>91</v>
      </c>
      <c r="AP32" s="143" t="s">
        <v>91</v>
      </c>
      <c r="AQ32" s="143" t="s">
        <v>91</v>
      </c>
      <c r="AR32" s="143" t="s">
        <v>91</v>
      </c>
      <c r="AS32" s="143" t="s">
        <v>91</v>
      </c>
      <c r="AT32" s="143" t="s">
        <v>91</v>
      </c>
      <c r="AU32" s="143" t="s">
        <v>91</v>
      </c>
      <c r="AV32" s="143" t="s">
        <v>91</v>
      </c>
      <c r="AW32" s="143" t="s">
        <v>91</v>
      </c>
      <c r="AX32" s="143" t="s">
        <v>91</v>
      </c>
      <c r="AY32" s="143" t="s">
        <v>91</v>
      </c>
      <c r="AZ32" s="143" t="s">
        <v>91</v>
      </c>
      <c r="BA32" s="143" t="s">
        <v>91</v>
      </c>
      <c r="BB32" s="143" t="s">
        <v>91</v>
      </c>
      <c r="BC32" s="143" t="s">
        <v>91</v>
      </c>
      <c r="BD32" s="143" t="s">
        <v>91</v>
      </c>
      <c r="BE32" s="143" t="s">
        <v>91</v>
      </c>
      <c r="BF32" s="143" t="s">
        <v>91</v>
      </c>
      <c r="BG32" s="143" t="s">
        <v>91</v>
      </c>
      <c r="BH32" s="143" t="s">
        <v>91</v>
      </c>
      <c r="BI32" s="143" t="s">
        <v>91</v>
      </c>
      <c r="BJ32" s="143" t="s">
        <v>91</v>
      </c>
      <c r="BK32" s="143" t="s">
        <v>91</v>
      </c>
      <c r="BL32" s="143" t="s">
        <v>91</v>
      </c>
      <c r="BM32" s="143" t="s">
        <v>91</v>
      </c>
      <c r="BN32" s="143" t="s">
        <v>91</v>
      </c>
      <c r="BO32" s="143" t="s">
        <v>91</v>
      </c>
      <c r="BP32" s="143" t="s">
        <v>91</v>
      </c>
      <c r="BQ32" s="143" t="s">
        <v>91</v>
      </c>
      <c r="BR32" s="143" t="s">
        <v>91</v>
      </c>
      <c r="BS32" s="143" t="s">
        <v>91</v>
      </c>
      <c r="BT32" s="143" t="s">
        <v>91</v>
      </c>
      <c r="BU32" s="143" t="s">
        <v>91</v>
      </c>
      <c r="BV32" s="143" t="s">
        <v>91</v>
      </c>
      <c r="BW32" s="143" t="s">
        <v>91</v>
      </c>
      <c r="BX32" s="143" t="s">
        <v>91</v>
      </c>
      <c r="BY32" s="143" t="s">
        <v>91</v>
      </c>
      <c r="BZ32" s="143" t="s">
        <v>91</v>
      </c>
      <c r="CA32" s="143" t="s">
        <v>91</v>
      </c>
      <c r="CB32" s="143" t="s">
        <v>91</v>
      </c>
      <c r="CC32" s="143" t="s">
        <v>91</v>
      </c>
    </row>
    <row r="33" spans="1:81" ht="30" x14ac:dyDescent="0.25">
      <c r="A33" s="58" t="s">
        <v>66</v>
      </c>
      <c r="B33" s="2" t="s">
        <v>67</v>
      </c>
      <c r="C33" s="58"/>
      <c r="D33" s="143" t="s">
        <v>91</v>
      </c>
      <c r="E33" s="143" t="s">
        <v>91</v>
      </c>
      <c r="F33" s="143" t="s">
        <v>91</v>
      </c>
      <c r="G33" s="143" t="s">
        <v>91</v>
      </c>
      <c r="H33" s="143" t="s">
        <v>91</v>
      </c>
      <c r="I33" s="143" t="s">
        <v>91</v>
      </c>
      <c r="J33" s="143" t="s">
        <v>91</v>
      </c>
      <c r="K33" s="143" t="s">
        <v>91</v>
      </c>
      <c r="L33" s="143" t="s">
        <v>91</v>
      </c>
      <c r="M33" s="143" t="s">
        <v>91</v>
      </c>
      <c r="N33" s="143" t="s">
        <v>91</v>
      </c>
      <c r="O33" s="143" t="s">
        <v>91</v>
      </c>
      <c r="P33" s="143" t="s">
        <v>91</v>
      </c>
      <c r="Q33" s="143" t="s">
        <v>91</v>
      </c>
      <c r="R33" s="143" t="s">
        <v>91</v>
      </c>
      <c r="S33" s="143" t="s">
        <v>91</v>
      </c>
      <c r="T33" s="143" t="s">
        <v>91</v>
      </c>
      <c r="U33" s="143" t="s">
        <v>91</v>
      </c>
      <c r="V33" s="143" t="s">
        <v>91</v>
      </c>
      <c r="W33" s="143" t="s">
        <v>91</v>
      </c>
      <c r="X33" s="143" t="s">
        <v>91</v>
      </c>
      <c r="Y33" s="143" t="s">
        <v>91</v>
      </c>
      <c r="Z33" s="143" t="s">
        <v>91</v>
      </c>
      <c r="AA33" s="143" t="s">
        <v>91</v>
      </c>
      <c r="AB33" s="143" t="s">
        <v>91</v>
      </c>
      <c r="AC33" s="143" t="s">
        <v>91</v>
      </c>
      <c r="AD33" s="143" t="s">
        <v>91</v>
      </c>
      <c r="AE33" s="143" t="s">
        <v>91</v>
      </c>
      <c r="AF33" s="143" t="s">
        <v>91</v>
      </c>
      <c r="AG33" s="143" t="s">
        <v>91</v>
      </c>
      <c r="AH33" s="143" t="s">
        <v>91</v>
      </c>
      <c r="AI33" s="143" t="s">
        <v>91</v>
      </c>
      <c r="AJ33" s="143" t="s">
        <v>91</v>
      </c>
      <c r="AK33" s="143" t="s">
        <v>91</v>
      </c>
      <c r="AL33" s="143" t="s">
        <v>91</v>
      </c>
      <c r="AM33" s="143" t="s">
        <v>91</v>
      </c>
      <c r="AN33" s="143" t="s">
        <v>91</v>
      </c>
      <c r="AO33" s="143" t="s">
        <v>91</v>
      </c>
      <c r="AP33" s="143" t="s">
        <v>91</v>
      </c>
      <c r="AQ33" s="143" t="s">
        <v>91</v>
      </c>
      <c r="AR33" s="143" t="s">
        <v>91</v>
      </c>
      <c r="AS33" s="143" t="s">
        <v>91</v>
      </c>
      <c r="AT33" s="143" t="s">
        <v>91</v>
      </c>
      <c r="AU33" s="143" t="s">
        <v>91</v>
      </c>
      <c r="AV33" s="143" t="s">
        <v>91</v>
      </c>
      <c r="AW33" s="143" t="s">
        <v>91</v>
      </c>
      <c r="AX33" s="143" t="s">
        <v>91</v>
      </c>
      <c r="AY33" s="143" t="s">
        <v>91</v>
      </c>
      <c r="AZ33" s="143" t="s">
        <v>91</v>
      </c>
      <c r="BA33" s="143" t="s">
        <v>91</v>
      </c>
      <c r="BB33" s="143" t="s">
        <v>91</v>
      </c>
      <c r="BC33" s="143" t="s">
        <v>91</v>
      </c>
      <c r="BD33" s="143" t="s">
        <v>91</v>
      </c>
      <c r="BE33" s="143" t="s">
        <v>91</v>
      </c>
      <c r="BF33" s="143" t="s">
        <v>91</v>
      </c>
      <c r="BG33" s="143" t="s">
        <v>91</v>
      </c>
      <c r="BH33" s="143" t="s">
        <v>91</v>
      </c>
      <c r="BI33" s="143" t="s">
        <v>91</v>
      </c>
      <c r="BJ33" s="143" t="s">
        <v>91</v>
      </c>
      <c r="BK33" s="143" t="s">
        <v>91</v>
      </c>
      <c r="BL33" s="143" t="s">
        <v>91</v>
      </c>
      <c r="BM33" s="143" t="s">
        <v>91</v>
      </c>
      <c r="BN33" s="143" t="s">
        <v>91</v>
      </c>
      <c r="BO33" s="143" t="s">
        <v>91</v>
      </c>
      <c r="BP33" s="143" t="s">
        <v>91</v>
      </c>
      <c r="BQ33" s="143" t="s">
        <v>91</v>
      </c>
      <c r="BR33" s="143" t="s">
        <v>91</v>
      </c>
      <c r="BS33" s="143" t="s">
        <v>91</v>
      </c>
      <c r="BT33" s="143" t="s">
        <v>91</v>
      </c>
      <c r="BU33" s="143" t="s">
        <v>91</v>
      </c>
      <c r="BV33" s="143" t="s">
        <v>91</v>
      </c>
      <c r="BW33" s="143" t="s">
        <v>91</v>
      </c>
      <c r="BX33" s="143" t="s">
        <v>91</v>
      </c>
      <c r="BY33" s="143" t="s">
        <v>91</v>
      </c>
      <c r="BZ33" s="143" t="s">
        <v>91</v>
      </c>
      <c r="CA33" s="143" t="s">
        <v>91</v>
      </c>
      <c r="CB33" s="143" t="s">
        <v>91</v>
      </c>
      <c r="CC33" s="143" t="s">
        <v>91</v>
      </c>
    </row>
    <row r="34" spans="1:81" ht="18" customHeight="1" x14ac:dyDescent="0.25">
      <c r="A34" s="58" t="s">
        <v>68</v>
      </c>
      <c r="B34" s="2" t="s">
        <v>55</v>
      </c>
      <c r="C34" s="58" t="s">
        <v>22</v>
      </c>
      <c r="D34" s="143" t="s">
        <v>91</v>
      </c>
      <c r="E34" s="143" t="s">
        <v>91</v>
      </c>
      <c r="F34" s="143" t="s">
        <v>91</v>
      </c>
      <c r="G34" s="143" t="s">
        <v>91</v>
      </c>
      <c r="H34" s="143" t="s">
        <v>91</v>
      </c>
      <c r="I34" s="143" t="s">
        <v>91</v>
      </c>
      <c r="J34" s="143" t="s">
        <v>91</v>
      </c>
      <c r="K34" s="143" t="s">
        <v>91</v>
      </c>
      <c r="L34" s="143" t="s">
        <v>91</v>
      </c>
      <c r="M34" s="143" t="s">
        <v>91</v>
      </c>
      <c r="N34" s="143" t="s">
        <v>91</v>
      </c>
      <c r="O34" s="143" t="s">
        <v>91</v>
      </c>
      <c r="P34" s="143" t="s">
        <v>91</v>
      </c>
      <c r="Q34" s="143" t="s">
        <v>91</v>
      </c>
      <c r="R34" s="143" t="s">
        <v>91</v>
      </c>
      <c r="S34" s="143" t="s">
        <v>91</v>
      </c>
      <c r="T34" s="143" t="s">
        <v>91</v>
      </c>
      <c r="U34" s="143" t="s">
        <v>91</v>
      </c>
      <c r="V34" s="143" t="s">
        <v>91</v>
      </c>
      <c r="W34" s="143" t="s">
        <v>91</v>
      </c>
      <c r="X34" s="143" t="s">
        <v>91</v>
      </c>
      <c r="Y34" s="143" t="s">
        <v>91</v>
      </c>
      <c r="Z34" s="143" t="s">
        <v>91</v>
      </c>
      <c r="AA34" s="143" t="s">
        <v>91</v>
      </c>
      <c r="AB34" s="143" t="s">
        <v>91</v>
      </c>
      <c r="AC34" s="143" t="s">
        <v>91</v>
      </c>
      <c r="AD34" s="143" t="s">
        <v>91</v>
      </c>
      <c r="AE34" s="143" t="s">
        <v>91</v>
      </c>
      <c r="AF34" s="143" t="s">
        <v>91</v>
      </c>
      <c r="AG34" s="143" t="s">
        <v>91</v>
      </c>
      <c r="AH34" s="143" t="s">
        <v>91</v>
      </c>
      <c r="AI34" s="143" t="s">
        <v>91</v>
      </c>
      <c r="AJ34" s="143" t="s">
        <v>91</v>
      </c>
      <c r="AK34" s="143" t="s">
        <v>91</v>
      </c>
      <c r="AL34" s="143" t="s">
        <v>91</v>
      </c>
      <c r="AM34" s="143" t="s">
        <v>91</v>
      </c>
      <c r="AN34" s="143" t="s">
        <v>91</v>
      </c>
      <c r="AO34" s="143" t="s">
        <v>91</v>
      </c>
      <c r="AP34" s="143" t="s">
        <v>91</v>
      </c>
      <c r="AQ34" s="143" t="s">
        <v>91</v>
      </c>
      <c r="AR34" s="143" t="s">
        <v>91</v>
      </c>
      <c r="AS34" s="143" t="s">
        <v>91</v>
      </c>
      <c r="AT34" s="143" t="s">
        <v>91</v>
      </c>
      <c r="AU34" s="143" t="s">
        <v>91</v>
      </c>
      <c r="AV34" s="143" t="s">
        <v>91</v>
      </c>
      <c r="AW34" s="143" t="s">
        <v>91</v>
      </c>
      <c r="AX34" s="143" t="s">
        <v>91</v>
      </c>
      <c r="AY34" s="143" t="s">
        <v>91</v>
      </c>
      <c r="AZ34" s="143" t="s">
        <v>91</v>
      </c>
      <c r="BA34" s="143" t="s">
        <v>91</v>
      </c>
      <c r="BB34" s="143" t="s">
        <v>91</v>
      </c>
      <c r="BC34" s="143" t="s">
        <v>91</v>
      </c>
      <c r="BD34" s="143" t="s">
        <v>91</v>
      </c>
      <c r="BE34" s="143" t="s">
        <v>91</v>
      </c>
      <c r="BF34" s="143" t="s">
        <v>91</v>
      </c>
      <c r="BG34" s="143" t="s">
        <v>91</v>
      </c>
      <c r="BH34" s="143" t="s">
        <v>91</v>
      </c>
      <c r="BI34" s="143" t="s">
        <v>91</v>
      </c>
      <c r="BJ34" s="143" t="s">
        <v>91</v>
      </c>
      <c r="BK34" s="143" t="s">
        <v>91</v>
      </c>
      <c r="BL34" s="143" t="s">
        <v>91</v>
      </c>
      <c r="BM34" s="143" t="s">
        <v>91</v>
      </c>
      <c r="BN34" s="143" t="s">
        <v>91</v>
      </c>
      <c r="BO34" s="143" t="s">
        <v>91</v>
      </c>
      <c r="BP34" s="143" t="s">
        <v>91</v>
      </c>
      <c r="BQ34" s="143" t="s">
        <v>91</v>
      </c>
      <c r="BR34" s="143" t="s">
        <v>91</v>
      </c>
      <c r="BS34" s="143" t="s">
        <v>91</v>
      </c>
      <c r="BT34" s="143" t="s">
        <v>91</v>
      </c>
      <c r="BU34" s="143" t="s">
        <v>91</v>
      </c>
      <c r="BV34" s="143" t="s">
        <v>91</v>
      </c>
      <c r="BW34" s="143" t="s">
        <v>91</v>
      </c>
      <c r="BX34" s="143" t="s">
        <v>91</v>
      </c>
      <c r="BY34" s="143" t="s">
        <v>91</v>
      </c>
      <c r="BZ34" s="143" t="s">
        <v>91</v>
      </c>
      <c r="CA34" s="143" t="s">
        <v>91</v>
      </c>
      <c r="CB34" s="143" t="s">
        <v>91</v>
      </c>
      <c r="CC34" s="143" t="s">
        <v>91</v>
      </c>
    </row>
    <row r="35" spans="1:81" ht="16.5" customHeight="1" x14ac:dyDescent="0.25">
      <c r="A35" s="58" t="s">
        <v>69</v>
      </c>
      <c r="B35" s="2" t="s">
        <v>57</v>
      </c>
      <c r="C35" s="58" t="s">
        <v>22</v>
      </c>
      <c r="D35" s="143" t="s">
        <v>91</v>
      </c>
      <c r="E35" s="143" t="s">
        <v>91</v>
      </c>
      <c r="F35" s="143" t="s">
        <v>91</v>
      </c>
      <c r="G35" s="143" t="s">
        <v>91</v>
      </c>
      <c r="H35" s="143" t="s">
        <v>91</v>
      </c>
      <c r="I35" s="143" t="s">
        <v>91</v>
      </c>
      <c r="J35" s="143" t="s">
        <v>91</v>
      </c>
      <c r="K35" s="143" t="s">
        <v>91</v>
      </c>
      <c r="L35" s="143" t="s">
        <v>91</v>
      </c>
      <c r="M35" s="143" t="s">
        <v>91</v>
      </c>
      <c r="N35" s="143" t="s">
        <v>91</v>
      </c>
      <c r="O35" s="143" t="s">
        <v>91</v>
      </c>
      <c r="P35" s="143" t="s">
        <v>91</v>
      </c>
      <c r="Q35" s="143" t="s">
        <v>91</v>
      </c>
      <c r="R35" s="143" t="s">
        <v>91</v>
      </c>
      <c r="S35" s="143" t="s">
        <v>91</v>
      </c>
      <c r="T35" s="143" t="s">
        <v>91</v>
      </c>
      <c r="U35" s="143" t="s">
        <v>91</v>
      </c>
      <c r="V35" s="143" t="s">
        <v>91</v>
      </c>
      <c r="W35" s="143" t="s">
        <v>91</v>
      </c>
      <c r="X35" s="143" t="s">
        <v>91</v>
      </c>
      <c r="Y35" s="143" t="s">
        <v>91</v>
      </c>
      <c r="Z35" s="143" t="s">
        <v>91</v>
      </c>
      <c r="AA35" s="143" t="s">
        <v>91</v>
      </c>
      <c r="AB35" s="143" t="s">
        <v>91</v>
      </c>
      <c r="AC35" s="143" t="s">
        <v>91</v>
      </c>
      <c r="AD35" s="143" t="s">
        <v>91</v>
      </c>
      <c r="AE35" s="143" t="s">
        <v>91</v>
      </c>
      <c r="AF35" s="143" t="s">
        <v>91</v>
      </c>
      <c r="AG35" s="143" t="s">
        <v>91</v>
      </c>
      <c r="AH35" s="143" t="s">
        <v>91</v>
      </c>
      <c r="AI35" s="143" t="s">
        <v>91</v>
      </c>
      <c r="AJ35" s="143" t="s">
        <v>91</v>
      </c>
      <c r="AK35" s="143" t="s">
        <v>91</v>
      </c>
      <c r="AL35" s="143" t="s">
        <v>91</v>
      </c>
      <c r="AM35" s="143" t="s">
        <v>91</v>
      </c>
      <c r="AN35" s="143" t="s">
        <v>91</v>
      </c>
      <c r="AO35" s="143" t="s">
        <v>91</v>
      </c>
      <c r="AP35" s="143" t="s">
        <v>91</v>
      </c>
      <c r="AQ35" s="143" t="s">
        <v>91</v>
      </c>
      <c r="AR35" s="143" t="s">
        <v>91</v>
      </c>
      <c r="AS35" s="143" t="s">
        <v>91</v>
      </c>
      <c r="AT35" s="143" t="s">
        <v>91</v>
      </c>
      <c r="AU35" s="143" t="s">
        <v>91</v>
      </c>
      <c r="AV35" s="143" t="s">
        <v>91</v>
      </c>
      <c r="AW35" s="143" t="s">
        <v>91</v>
      </c>
      <c r="AX35" s="143" t="s">
        <v>91</v>
      </c>
      <c r="AY35" s="143" t="s">
        <v>91</v>
      </c>
      <c r="AZ35" s="143" t="s">
        <v>91</v>
      </c>
      <c r="BA35" s="143" t="s">
        <v>91</v>
      </c>
      <c r="BB35" s="143" t="s">
        <v>91</v>
      </c>
      <c r="BC35" s="143" t="s">
        <v>91</v>
      </c>
      <c r="BD35" s="143" t="s">
        <v>91</v>
      </c>
      <c r="BE35" s="143" t="s">
        <v>91</v>
      </c>
      <c r="BF35" s="143" t="s">
        <v>91</v>
      </c>
      <c r="BG35" s="143" t="s">
        <v>91</v>
      </c>
      <c r="BH35" s="143" t="s">
        <v>91</v>
      </c>
      <c r="BI35" s="143" t="s">
        <v>91</v>
      </c>
      <c r="BJ35" s="143" t="s">
        <v>91</v>
      </c>
      <c r="BK35" s="143" t="s">
        <v>91</v>
      </c>
      <c r="BL35" s="143" t="s">
        <v>91</v>
      </c>
      <c r="BM35" s="143" t="s">
        <v>91</v>
      </c>
      <c r="BN35" s="143" t="s">
        <v>91</v>
      </c>
      <c r="BO35" s="143" t="s">
        <v>91</v>
      </c>
      <c r="BP35" s="143" t="s">
        <v>91</v>
      </c>
      <c r="BQ35" s="143" t="s">
        <v>91</v>
      </c>
      <c r="BR35" s="143" t="s">
        <v>91</v>
      </c>
      <c r="BS35" s="143" t="s">
        <v>91</v>
      </c>
      <c r="BT35" s="143" t="s">
        <v>91</v>
      </c>
      <c r="BU35" s="143" t="s">
        <v>91</v>
      </c>
      <c r="BV35" s="143" t="s">
        <v>91</v>
      </c>
      <c r="BW35" s="143" t="s">
        <v>91</v>
      </c>
      <c r="BX35" s="143" t="s">
        <v>91</v>
      </c>
      <c r="BY35" s="143" t="s">
        <v>91</v>
      </c>
      <c r="BZ35" s="143" t="s">
        <v>91</v>
      </c>
      <c r="CA35" s="143" t="s">
        <v>91</v>
      </c>
      <c r="CB35" s="143" t="s">
        <v>91</v>
      </c>
      <c r="CC35" s="143" t="s">
        <v>91</v>
      </c>
    </row>
    <row r="36" spans="1:81" ht="29.25" customHeight="1" x14ac:dyDescent="0.25">
      <c r="A36" s="58" t="s">
        <v>70</v>
      </c>
      <c r="B36" s="2" t="s">
        <v>59</v>
      </c>
      <c r="C36" s="58" t="s">
        <v>71</v>
      </c>
      <c r="D36" s="143" t="s">
        <v>91</v>
      </c>
      <c r="E36" s="143" t="s">
        <v>91</v>
      </c>
      <c r="F36" s="143" t="s">
        <v>91</v>
      </c>
      <c r="G36" s="143" t="s">
        <v>91</v>
      </c>
      <c r="H36" s="143" t="s">
        <v>91</v>
      </c>
      <c r="I36" s="143" t="s">
        <v>91</v>
      </c>
      <c r="J36" s="143" t="s">
        <v>91</v>
      </c>
      <c r="K36" s="143" t="s">
        <v>91</v>
      </c>
      <c r="L36" s="143" t="s">
        <v>91</v>
      </c>
      <c r="M36" s="143" t="s">
        <v>91</v>
      </c>
      <c r="N36" s="143" t="s">
        <v>91</v>
      </c>
      <c r="O36" s="143" t="s">
        <v>91</v>
      </c>
      <c r="P36" s="143" t="s">
        <v>91</v>
      </c>
      <c r="Q36" s="143" t="s">
        <v>91</v>
      </c>
      <c r="R36" s="143" t="s">
        <v>91</v>
      </c>
      <c r="S36" s="143" t="s">
        <v>91</v>
      </c>
      <c r="T36" s="143" t="s">
        <v>91</v>
      </c>
      <c r="U36" s="143" t="s">
        <v>91</v>
      </c>
      <c r="V36" s="143" t="s">
        <v>91</v>
      </c>
      <c r="W36" s="143" t="s">
        <v>91</v>
      </c>
      <c r="X36" s="143" t="s">
        <v>91</v>
      </c>
      <c r="Y36" s="143" t="s">
        <v>91</v>
      </c>
      <c r="Z36" s="143" t="s">
        <v>91</v>
      </c>
      <c r="AA36" s="143" t="s">
        <v>91</v>
      </c>
      <c r="AB36" s="143" t="s">
        <v>91</v>
      </c>
      <c r="AC36" s="143" t="s">
        <v>91</v>
      </c>
      <c r="AD36" s="143" t="s">
        <v>91</v>
      </c>
      <c r="AE36" s="143" t="s">
        <v>91</v>
      </c>
      <c r="AF36" s="143" t="s">
        <v>91</v>
      </c>
      <c r="AG36" s="143" t="s">
        <v>91</v>
      </c>
      <c r="AH36" s="143" t="s">
        <v>91</v>
      </c>
      <c r="AI36" s="143" t="s">
        <v>91</v>
      </c>
      <c r="AJ36" s="143" t="s">
        <v>91</v>
      </c>
      <c r="AK36" s="143" t="s">
        <v>91</v>
      </c>
      <c r="AL36" s="143" t="s">
        <v>91</v>
      </c>
      <c r="AM36" s="143" t="s">
        <v>91</v>
      </c>
      <c r="AN36" s="143" t="s">
        <v>91</v>
      </c>
      <c r="AO36" s="143" t="s">
        <v>91</v>
      </c>
      <c r="AP36" s="143" t="s">
        <v>91</v>
      </c>
      <c r="AQ36" s="143" t="s">
        <v>91</v>
      </c>
      <c r="AR36" s="143" t="s">
        <v>91</v>
      </c>
      <c r="AS36" s="143" t="s">
        <v>91</v>
      </c>
      <c r="AT36" s="143" t="s">
        <v>91</v>
      </c>
      <c r="AU36" s="143" t="s">
        <v>91</v>
      </c>
      <c r="AV36" s="143" t="s">
        <v>91</v>
      </c>
      <c r="AW36" s="143" t="s">
        <v>91</v>
      </c>
      <c r="AX36" s="143" t="s">
        <v>91</v>
      </c>
      <c r="AY36" s="143" t="s">
        <v>91</v>
      </c>
      <c r="AZ36" s="143" t="s">
        <v>91</v>
      </c>
      <c r="BA36" s="143" t="s">
        <v>91</v>
      </c>
      <c r="BB36" s="143" t="s">
        <v>91</v>
      </c>
      <c r="BC36" s="143" t="s">
        <v>91</v>
      </c>
      <c r="BD36" s="143" t="s">
        <v>91</v>
      </c>
      <c r="BE36" s="143" t="s">
        <v>91</v>
      </c>
      <c r="BF36" s="143" t="s">
        <v>91</v>
      </c>
      <c r="BG36" s="143" t="s">
        <v>91</v>
      </c>
      <c r="BH36" s="143" t="s">
        <v>91</v>
      </c>
      <c r="BI36" s="143" t="s">
        <v>91</v>
      </c>
      <c r="BJ36" s="143" t="s">
        <v>91</v>
      </c>
      <c r="BK36" s="143" t="s">
        <v>91</v>
      </c>
      <c r="BL36" s="143" t="s">
        <v>91</v>
      </c>
      <c r="BM36" s="143" t="s">
        <v>91</v>
      </c>
      <c r="BN36" s="143" t="s">
        <v>91</v>
      </c>
      <c r="BO36" s="143" t="s">
        <v>91</v>
      </c>
      <c r="BP36" s="143" t="s">
        <v>91</v>
      </c>
      <c r="BQ36" s="143" t="s">
        <v>91</v>
      </c>
      <c r="BR36" s="143" t="s">
        <v>91</v>
      </c>
      <c r="BS36" s="143" t="s">
        <v>91</v>
      </c>
      <c r="BT36" s="143" t="s">
        <v>91</v>
      </c>
      <c r="BU36" s="143" t="s">
        <v>91</v>
      </c>
      <c r="BV36" s="143" t="s">
        <v>91</v>
      </c>
      <c r="BW36" s="143" t="s">
        <v>91</v>
      </c>
      <c r="BX36" s="143" t="s">
        <v>91</v>
      </c>
      <c r="BY36" s="143" t="s">
        <v>91</v>
      </c>
      <c r="BZ36" s="143" t="s">
        <v>91</v>
      </c>
      <c r="CA36" s="143" t="s">
        <v>91</v>
      </c>
      <c r="CB36" s="143" t="s">
        <v>91</v>
      </c>
      <c r="CC36" s="143" t="s">
        <v>91</v>
      </c>
    </row>
    <row r="37" spans="1:81" ht="30" x14ac:dyDescent="0.25">
      <c r="A37" s="58" t="s">
        <v>72</v>
      </c>
      <c r="B37" s="2" t="s">
        <v>73</v>
      </c>
      <c r="C37" s="58"/>
      <c r="D37" s="143" t="s">
        <v>91</v>
      </c>
      <c r="E37" s="143" t="s">
        <v>91</v>
      </c>
      <c r="F37" s="143" t="s">
        <v>91</v>
      </c>
      <c r="G37" s="143" t="s">
        <v>91</v>
      </c>
      <c r="H37" s="143" t="s">
        <v>91</v>
      </c>
      <c r="I37" s="143" t="s">
        <v>91</v>
      </c>
      <c r="J37" s="143" t="s">
        <v>91</v>
      </c>
      <c r="K37" s="143" t="s">
        <v>91</v>
      </c>
      <c r="L37" s="143" t="s">
        <v>91</v>
      </c>
      <c r="M37" s="143" t="s">
        <v>91</v>
      </c>
      <c r="N37" s="143" t="s">
        <v>91</v>
      </c>
      <c r="O37" s="143" t="s">
        <v>91</v>
      </c>
      <c r="P37" s="143" t="s">
        <v>91</v>
      </c>
      <c r="Q37" s="143" t="s">
        <v>91</v>
      </c>
      <c r="R37" s="143" t="s">
        <v>91</v>
      </c>
      <c r="S37" s="143" t="s">
        <v>91</v>
      </c>
      <c r="T37" s="143" t="s">
        <v>91</v>
      </c>
      <c r="U37" s="143" t="s">
        <v>91</v>
      </c>
      <c r="V37" s="143" t="s">
        <v>91</v>
      </c>
      <c r="W37" s="143" t="s">
        <v>91</v>
      </c>
      <c r="X37" s="143" t="s">
        <v>91</v>
      </c>
      <c r="Y37" s="143" t="s">
        <v>91</v>
      </c>
      <c r="Z37" s="143" t="s">
        <v>91</v>
      </c>
      <c r="AA37" s="143" t="s">
        <v>91</v>
      </c>
      <c r="AB37" s="143" t="s">
        <v>91</v>
      </c>
      <c r="AC37" s="143" t="s">
        <v>91</v>
      </c>
      <c r="AD37" s="143" t="s">
        <v>91</v>
      </c>
      <c r="AE37" s="143" t="s">
        <v>91</v>
      </c>
      <c r="AF37" s="143" t="s">
        <v>91</v>
      </c>
      <c r="AG37" s="143" t="s">
        <v>91</v>
      </c>
      <c r="AH37" s="143" t="s">
        <v>91</v>
      </c>
      <c r="AI37" s="143" t="s">
        <v>91</v>
      </c>
      <c r="AJ37" s="143" t="s">
        <v>91</v>
      </c>
      <c r="AK37" s="143" t="s">
        <v>91</v>
      </c>
      <c r="AL37" s="143" t="s">
        <v>91</v>
      </c>
      <c r="AM37" s="143" t="s">
        <v>91</v>
      </c>
      <c r="AN37" s="143" t="s">
        <v>91</v>
      </c>
      <c r="AO37" s="143" t="s">
        <v>91</v>
      </c>
      <c r="AP37" s="143" t="s">
        <v>91</v>
      </c>
      <c r="AQ37" s="143" t="s">
        <v>91</v>
      </c>
      <c r="AR37" s="143" t="s">
        <v>91</v>
      </c>
      <c r="AS37" s="143" t="s">
        <v>91</v>
      </c>
      <c r="AT37" s="143" t="s">
        <v>91</v>
      </c>
      <c r="AU37" s="143" t="s">
        <v>91</v>
      </c>
      <c r="AV37" s="143" t="s">
        <v>91</v>
      </c>
      <c r="AW37" s="143" t="s">
        <v>91</v>
      </c>
      <c r="AX37" s="143" t="s">
        <v>91</v>
      </c>
      <c r="AY37" s="143" t="s">
        <v>91</v>
      </c>
      <c r="AZ37" s="143" t="s">
        <v>91</v>
      </c>
      <c r="BA37" s="143" t="s">
        <v>91</v>
      </c>
      <c r="BB37" s="143" t="s">
        <v>91</v>
      </c>
      <c r="BC37" s="143" t="s">
        <v>91</v>
      </c>
      <c r="BD37" s="143" t="s">
        <v>91</v>
      </c>
      <c r="BE37" s="143" t="s">
        <v>91</v>
      </c>
      <c r="BF37" s="143" t="s">
        <v>91</v>
      </c>
      <c r="BG37" s="143" t="s">
        <v>91</v>
      </c>
      <c r="BH37" s="143" t="s">
        <v>91</v>
      </c>
      <c r="BI37" s="143" t="s">
        <v>91</v>
      </c>
      <c r="BJ37" s="143" t="s">
        <v>91</v>
      </c>
      <c r="BK37" s="143" t="s">
        <v>91</v>
      </c>
      <c r="BL37" s="143" t="s">
        <v>91</v>
      </c>
      <c r="BM37" s="143" t="s">
        <v>91</v>
      </c>
      <c r="BN37" s="143" t="s">
        <v>91</v>
      </c>
      <c r="BO37" s="143" t="s">
        <v>91</v>
      </c>
      <c r="BP37" s="143" t="s">
        <v>91</v>
      </c>
      <c r="BQ37" s="143" t="s">
        <v>91</v>
      </c>
      <c r="BR37" s="143" t="s">
        <v>91</v>
      </c>
      <c r="BS37" s="143" t="s">
        <v>91</v>
      </c>
      <c r="BT37" s="143" t="s">
        <v>91</v>
      </c>
      <c r="BU37" s="143" t="s">
        <v>91</v>
      </c>
      <c r="BV37" s="143" t="s">
        <v>91</v>
      </c>
      <c r="BW37" s="143" t="s">
        <v>91</v>
      </c>
      <c r="BX37" s="143" t="s">
        <v>91</v>
      </c>
      <c r="BY37" s="143" t="s">
        <v>91</v>
      </c>
      <c r="BZ37" s="143" t="s">
        <v>91</v>
      </c>
      <c r="CA37" s="143" t="s">
        <v>91</v>
      </c>
      <c r="CB37" s="143" t="s">
        <v>91</v>
      </c>
      <c r="CC37" s="143" t="s">
        <v>91</v>
      </c>
    </row>
    <row r="38" spans="1:81" ht="16.5" customHeight="1" x14ac:dyDescent="0.25">
      <c r="A38" s="58" t="s">
        <v>74</v>
      </c>
      <c r="B38" s="2" t="s">
        <v>55</v>
      </c>
      <c r="C38" s="58" t="s">
        <v>22</v>
      </c>
      <c r="D38" s="143" t="s">
        <v>91</v>
      </c>
      <c r="E38" s="143" t="s">
        <v>91</v>
      </c>
      <c r="F38" s="143" t="s">
        <v>91</v>
      </c>
      <c r="G38" s="143" t="s">
        <v>91</v>
      </c>
      <c r="H38" s="143" t="s">
        <v>91</v>
      </c>
      <c r="I38" s="143" t="s">
        <v>91</v>
      </c>
      <c r="J38" s="143" t="s">
        <v>91</v>
      </c>
      <c r="K38" s="143" t="s">
        <v>91</v>
      </c>
      <c r="L38" s="143" t="s">
        <v>91</v>
      </c>
      <c r="M38" s="143" t="s">
        <v>91</v>
      </c>
      <c r="N38" s="143" t="s">
        <v>91</v>
      </c>
      <c r="O38" s="143" t="s">
        <v>91</v>
      </c>
      <c r="P38" s="143" t="s">
        <v>91</v>
      </c>
      <c r="Q38" s="143" t="s">
        <v>91</v>
      </c>
      <c r="R38" s="143" t="s">
        <v>91</v>
      </c>
      <c r="S38" s="143" t="s">
        <v>91</v>
      </c>
      <c r="T38" s="143" t="s">
        <v>91</v>
      </c>
      <c r="U38" s="143" t="s">
        <v>91</v>
      </c>
      <c r="V38" s="143" t="s">
        <v>91</v>
      </c>
      <c r="W38" s="143" t="s">
        <v>91</v>
      </c>
      <c r="X38" s="143" t="s">
        <v>91</v>
      </c>
      <c r="Y38" s="143" t="s">
        <v>91</v>
      </c>
      <c r="Z38" s="143" t="s">
        <v>91</v>
      </c>
      <c r="AA38" s="143" t="s">
        <v>91</v>
      </c>
      <c r="AB38" s="143" t="s">
        <v>91</v>
      </c>
      <c r="AC38" s="143" t="s">
        <v>91</v>
      </c>
      <c r="AD38" s="143" t="s">
        <v>91</v>
      </c>
      <c r="AE38" s="143" t="s">
        <v>91</v>
      </c>
      <c r="AF38" s="143" t="s">
        <v>91</v>
      </c>
      <c r="AG38" s="143" t="s">
        <v>91</v>
      </c>
      <c r="AH38" s="143" t="s">
        <v>91</v>
      </c>
      <c r="AI38" s="143" t="s">
        <v>91</v>
      </c>
      <c r="AJ38" s="143" t="s">
        <v>91</v>
      </c>
      <c r="AK38" s="143" t="s">
        <v>91</v>
      </c>
      <c r="AL38" s="143" t="s">
        <v>91</v>
      </c>
      <c r="AM38" s="143" t="s">
        <v>91</v>
      </c>
      <c r="AN38" s="143" t="s">
        <v>91</v>
      </c>
      <c r="AO38" s="143" t="s">
        <v>91</v>
      </c>
      <c r="AP38" s="143" t="s">
        <v>91</v>
      </c>
      <c r="AQ38" s="143" t="s">
        <v>91</v>
      </c>
      <c r="AR38" s="143" t="s">
        <v>91</v>
      </c>
      <c r="AS38" s="143" t="s">
        <v>91</v>
      </c>
      <c r="AT38" s="143" t="s">
        <v>91</v>
      </c>
      <c r="AU38" s="143" t="s">
        <v>91</v>
      </c>
      <c r="AV38" s="143" t="s">
        <v>91</v>
      </c>
      <c r="AW38" s="143" t="s">
        <v>91</v>
      </c>
      <c r="AX38" s="143" t="s">
        <v>91</v>
      </c>
      <c r="AY38" s="143" t="s">
        <v>91</v>
      </c>
      <c r="AZ38" s="143" t="s">
        <v>91</v>
      </c>
      <c r="BA38" s="143" t="s">
        <v>91</v>
      </c>
      <c r="BB38" s="143" t="s">
        <v>91</v>
      </c>
      <c r="BC38" s="143" t="s">
        <v>91</v>
      </c>
      <c r="BD38" s="143" t="s">
        <v>91</v>
      </c>
      <c r="BE38" s="143" t="s">
        <v>91</v>
      </c>
      <c r="BF38" s="143" t="s">
        <v>91</v>
      </c>
      <c r="BG38" s="143" t="s">
        <v>91</v>
      </c>
      <c r="BH38" s="143" t="s">
        <v>91</v>
      </c>
      <c r="BI38" s="143" t="s">
        <v>91</v>
      </c>
      <c r="BJ38" s="143" t="s">
        <v>91</v>
      </c>
      <c r="BK38" s="143" t="s">
        <v>91</v>
      </c>
      <c r="BL38" s="143" t="s">
        <v>91</v>
      </c>
      <c r="BM38" s="143" t="s">
        <v>91</v>
      </c>
      <c r="BN38" s="143" t="s">
        <v>91</v>
      </c>
      <c r="BO38" s="143" t="s">
        <v>91</v>
      </c>
      <c r="BP38" s="143" t="s">
        <v>91</v>
      </c>
      <c r="BQ38" s="143" t="s">
        <v>91</v>
      </c>
      <c r="BR38" s="143" t="s">
        <v>91</v>
      </c>
      <c r="BS38" s="143" t="s">
        <v>91</v>
      </c>
      <c r="BT38" s="143" t="s">
        <v>91</v>
      </c>
      <c r="BU38" s="143" t="s">
        <v>91</v>
      </c>
      <c r="BV38" s="143" t="s">
        <v>91</v>
      </c>
      <c r="BW38" s="143" t="s">
        <v>91</v>
      </c>
      <c r="BX38" s="143" t="s">
        <v>91</v>
      </c>
      <c r="BY38" s="143" t="s">
        <v>91</v>
      </c>
      <c r="BZ38" s="143" t="s">
        <v>91</v>
      </c>
      <c r="CA38" s="143" t="s">
        <v>91</v>
      </c>
      <c r="CB38" s="143" t="s">
        <v>91</v>
      </c>
      <c r="CC38" s="143" t="s">
        <v>91</v>
      </c>
    </row>
    <row r="39" spans="1:81" ht="15.75" customHeight="1" x14ac:dyDescent="0.25">
      <c r="A39" s="58" t="s">
        <v>75</v>
      </c>
      <c r="B39" s="2" t="s">
        <v>57</v>
      </c>
      <c r="C39" s="58" t="s">
        <v>22</v>
      </c>
      <c r="D39" s="143" t="s">
        <v>91</v>
      </c>
      <c r="E39" s="143" t="s">
        <v>91</v>
      </c>
      <c r="F39" s="143" t="s">
        <v>91</v>
      </c>
      <c r="G39" s="143" t="s">
        <v>91</v>
      </c>
      <c r="H39" s="143" t="s">
        <v>91</v>
      </c>
      <c r="I39" s="143" t="s">
        <v>91</v>
      </c>
      <c r="J39" s="143" t="s">
        <v>91</v>
      </c>
      <c r="K39" s="143" t="s">
        <v>91</v>
      </c>
      <c r="L39" s="143" t="s">
        <v>91</v>
      </c>
      <c r="M39" s="143" t="s">
        <v>91</v>
      </c>
      <c r="N39" s="143" t="s">
        <v>91</v>
      </c>
      <c r="O39" s="143" t="s">
        <v>91</v>
      </c>
      <c r="P39" s="143" t="s">
        <v>91</v>
      </c>
      <c r="Q39" s="143" t="s">
        <v>91</v>
      </c>
      <c r="R39" s="143" t="s">
        <v>91</v>
      </c>
      <c r="S39" s="143" t="s">
        <v>91</v>
      </c>
      <c r="T39" s="143" t="s">
        <v>91</v>
      </c>
      <c r="U39" s="143" t="s">
        <v>91</v>
      </c>
      <c r="V39" s="143" t="s">
        <v>91</v>
      </c>
      <c r="W39" s="143" t="s">
        <v>91</v>
      </c>
      <c r="X39" s="143" t="s">
        <v>91</v>
      </c>
      <c r="Y39" s="143" t="s">
        <v>91</v>
      </c>
      <c r="Z39" s="143" t="s">
        <v>91</v>
      </c>
      <c r="AA39" s="143" t="s">
        <v>91</v>
      </c>
      <c r="AB39" s="143" t="s">
        <v>91</v>
      </c>
      <c r="AC39" s="143" t="s">
        <v>91</v>
      </c>
      <c r="AD39" s="143" t="s">
        <v>91</v>
      </c>
      <c r="AE39" s="143" t="s">
        <v>91</v>
      </c>
      <c r="AF39" s="143" t="s">
        <v>91</v>
      </c>
      <c r="AG39" s="143" t="s">
        <v>91</v>
      </c>
      <c r="AH39" s="143" t="s">
        <v>91</v>
      </c>
      <c r="AI39" s="143" t="s">
        <v>91</v>
      </c>
      <c r="AJ39" s="143" t="s">
        <v>91</v>
      </c>
      <c r="AK39" s="143" t="s">
        <v>91</v>
      </c>
      <c r="AL39" s="143" t="s">
        <v>91</v>
      </c>
      <c r="AM39" s="143" t="s">
        <v>91</v>
      </c>
      <c r="AN39" s="143" t="s">
        <v>91</v>
      </c>
      <c r="AO39" s="143" t="s">
        <v>91</v>
      </c>
      <c r="AP39" s="143" t="s">
        <v>91</v>
      </c>
      <c r="AQ39" s="143" t="s">
        <v>91</v>
      </c>
      <c r="AR39" s="143" t="s">
        <v>91</v>
      </c>
      <c r="AS39" s="143" t="s">
        <v>91</v>
      </c>
      <c r="AT39" s="143" t="s">
        <v>91</v>
      </c>
      <c r="AU39" s="143" t="s">
        <v>91</v>
      </c>
      <c r="AV39" s="143" t="s">
        <v>91</v>
      </c>
      <c r="AW39" s="143" t="s">
        <v>91</v>
      </c>
      <c r="AX39" s="143" t="s">
        <v>91</v>
      </c>
      <c r="AY39" s="143" t="s">
        <v>91</v>
      </c>
      <c r="AZ39" s="143" t="s">
        <v>91</v>
      </c>
      <c r="BA39" s="143" t="s">
        <v>91</v>
      </c>
      <c r="BB39" s="143" t="s">
        <v>91</v>
      </c>
      <c r="BC39" s="143" t="s">
        <v>91</v>
      </c>
      <c r="BD39" s="143" t="s">
        <v>91</v>
      </c>
      <c r="BE39" s="143" t="s">
        <v>91</v>
      </c>
      <c r="BF39" s="143" t="s">
        <v>91</v>
      </c>
      <c r="BG39" s="143" t="s">
        <v>91</v>
      </c>
      <c r="BH39" s="143" t="s">
        <v>91</v>
      </c>
      <c r="BI39" s="143" t="s">
        <v>91</v>
      </c>
      <c r="BJ39" s="143" t="s">
        <v>91</v>
      </c>
      <c r="BK39" s="143" t="s">
        <v>91</v>
      </c>
      <c r="BL39" s="143" t="s">
        <v>91</v>
      </c>
      <c r="BM39" s="143" t="s">
        <v>91</v>
      </c>
      <c r="BN39" s="143" t="s">
        <v>91</v>
      </c>
      <c r="BO39" s="143" t="s">
        <v>91</v>
      </c>
      <c r="BP39" s="143" t="s">
        <v>91</v>
      </c>
      <c r="BQ39" s="143" t="s">
        <v>91</v>
      </c>
      <c r="BR39" s="143" t="s">
        <v>91</v>
      </c>
      <c r="BS39" s="143" t="s">
        <v>91</v>
      </c>
      <c r="BT39" s="143" t="s">
        <v>91</v>
      </c>
      <c r="BU39" s="143" t="s">
        <v>91</v>
      </c>
      <c r="BV39" s="143" t="s">
        <v>91</v>
      </c>
      <c r="BW39" s="143" t="s">
        <v>91</v>
      </c>
      <c r="BX39" s="143" t="s">
        <v>91</v>
      </c>
      <c r="BY39" s="143" t="s">
        <v>91</v>
      </c>
      <c r="BZ39" s="143" t="s">
        <v>91</v>
      </c>
      <c r="CA39" s="143" t="s">
        <v>91</v>
      </c>
      <c r="CB39" s="143" t="s">
        <v>91</v>
      </c>
      <c r="CC39" s="143" t="s">
        <v>91</v>
      </c>
    </row>
    <row r="40" spans="1:81" ht="29.25" customHeight="1" x14ac:dyDescent="0.25">
      <c r="A40" s="58" t="s">
        <v>76</v>
      </c>
      <c r="B40" s="2" t="s">
        <v>59</v>
      </c>
      <c r="C40" s="58" t="s">
        <v>22</v>
      </c>
      <c r="D40" s="143" t="s">
        <v>91</v>
      </c>
      <c r="E40" s="143" t="s">
        <v>91</v>
      </c>
      <c r="F40" s="143" t="s">
        <v>91</v>
      </c>
      <c r="G40" s="143" t="s">
        <v>91</v>
      </c>
      <c r="H40" s="143" t="s">
        <v>91</v>
      </c>
      <c r="I40" s="143" t="s">
        <v>91</v>
      </c>
      <c r="J40" s="143" t="s">
        <v>91</v>
      </c>
      <c r="K40" s="143" t="s">
        <v>91</v>
      </c>
      <c r="L40" s="143" t="s">
        <v>91</v>
      </c>
      <c r="M40" s="143" t="s">
        <v>91</v>
      </c>
      <c r="N40" s="143" t="s">
        <v>91</v>
      </c>
      <c r="O40" s="143" t="s">
        <v>91</v>
      </c>
      <c r="P40" s="143" t="s">
        <v>91</v>
      </c>
      <c r="Q40" s="143" t="s">
        <v>91</v>
      </c>
      <c r="R40" s="143" t="s">
        <v>91</v>
      </c>
      <c r="S40" s="143" t="s">
        <v>91</v>
      </c>
      <c r="T40" s="143" t="s">
        <v>91</v>
      </c>
      <c r="U40" s="143" t="s">
        <v>91</v>
      </c>
      <c r="V40" s="143" t="s">
        <v>91</v>
      </c>
      <c r="W40" s="143" t="s">
        <v>91</v>
      </c>
      <c r="X40" s="143" t="s">
        <v>91</v>
      </c>
      <c r="Y40" s="143" t="s">
        <v>91</v>
      </c>
      <c r="Z40" s="143" t="s">
        <v>91</v>
      </c>
      <c r="AA40" s="143" t="s">
        <v>91</v>
      </c>
      <c r="AB40" s="143" t="s">
        <v>91</v>
      </c>
      <c r="AC40" s="143" t="s">
        <v>91</v>
      </c>
      <c r="AD40" s="143" t="s">
        <v>91</v>
      </c>
      <c r="AE40" s="143" t="s">
        <v>91</v>
      </c>
      <c r="AF40" s="143" t="s">
        <v>91</v>
      </c>
      <c r="AG40" s="143" t="s">
        <v>91</v>
      </c>
      <c r="AH40" s="143" t="s">
        <v>91</v>
      </c>
      <c r="AI40" s="143" t="s">
        <v>91</v>
      </c>
      <c r="AJ40" s="143" t="s">
        <v>91</v>
      </c>
      <c r="AK40" s="143" t="s">
        <v>91</v>
      </c>
      <c r="AL40" s="143" t="s">
        <v>91</v>
      </c>
      <c r="AM40" s="143" t="s">
        <v>91</v>
      </c>
      <c r="AN40" s="143" t="s">
        <v>91</v>
      </c>
      <c r="AO40" s="143" t="s">
        <v>91</v>
      </c>
      <c r="AP40" s="143" t="s">
        <v>91</v>
      </c>
      <c r="AQ40" s="143" t="s">
        <v>91</v>
      </c>
      <c r="AR40" s="143" t="s">
        <v>91</v>
      </c>
      <c r="AS40" s="143" t="s">
        <v>91</v>
      </c>
      <c r="AT40" s="143" t="s">
        <v>91</v>
      </c>
      <c r="AU40" s="143" t="s">
        <v>91</v>
      </c>
      <c r="AV40" s="143" t="s">
        <v>91</v>
      </c>
      <c r="AW40" s="143" t="s">
        <v>91</v>
      </c>
      <c r="AX40" s="143" t="s">
        <v>91</v>
      </c>
      <c r="AY40" s="143" t="s">
        <v>91</v>
      </c>
      <c r="AZ40" s="143" t="s">
        <v>91</v>
      </c>
      <c r="BA40" s="143" t="s">
        <v>91</v>
      </c>
      <c r="BB40" s="143" t="s">
        <v>91</v>
      </c>
      <c r="BC40" s="143" t="s">
        <v>91</v>
      </c>
      <c r="BD40" s="143" t="s">
        <v>91</v>
      </c>
      <c r="BE40" s="143" t="s">
        <v>91</v>
      </c>
      <c r="BF40" s="143" t="s">
        <v>91</v>
      </c>
      <c r="BG40" s="143" t="s">
        <v>91</v>
      </c>
      <c r="BH40" s="143" t="s">
        <v>91</v>
      </c>
      <c r="BI40" s="143" t="s">
        <v>91</v>
      </c>
      <c r="BJ40" s="143" t="s">
        <v>91</v>
      </c>
      <c r="BK40" s="143" t="s">
        <v>91</v>
      </c>
      <c r="BL40" s="143" t="s">
        <v>91</v>
      </c>
      <c r="BM40" s="143" t="s">
        <v>91</v>
      </c>
      <c r="BN40" s="143" t="s">
        <v>91</v>
      </c>
      <c r="BO40" s="143" t="s">
        <v>91</v>
      </c>
      <c r="BP40" s="143" t="s">
        <v>91</v>
      </c>
      <c r="BQ40" s="143" t="s">
        <v>91</v>
      </c>
      <c r="BR40" s="143" t="s">
        <v>91</v>
      </c>
      <c r="BS40" s="143" t="s">
        <v>91</v>
      </c>
      <c r="BT40" s="143" t="s">
        <v>91</v>
      </c>
      <c r="BU40" s="143" t="s">
        <v>91</v>
      </c>
      <c r="BV40" s="143" t="s">
        <v>91</v>
      </c>
      <c r="BW40" s="143" t="s">
        <v>91</v>
      </c>
      <c r="BX40" s="143" t="s">
        <v>91</v>
      </c>
      <c r="BY40" s="143" t="s">
        <v>91</v>
      </c>
      <c r="BZ40" s="143" t="s">
        <v>91</v>
      </c>
      <c r="CA40" s="143" t="s">
        <v>91</v>
      </c>
      <c r="CB40" s="143" t="s">
        <v>91</v>
      </c>
      <c r="CC40" s="143" t="s">
        <v>91</v>
      </c>
    </row>
    <row r="41" spans="1:81" x14ac:dyDescent="0.25">
      <c r="A41" s="58" t="s">
        <v>77</v>
      </c>
      <c r="B41" s="2" t="s">
        <v>78</v>
      </c>
      <c r="C41" s="58" t="s">
        <v>22</v>
      </c>
      <c r="D41" s="143" t="s">
        <v>91</v>
      </c>
      <c r="E41" s="143" t="s">
        <v>91</v>
      </c>
      <c r="F41" s="143" t="s">
        <v>91</v>
      </c>
      <c r="G41" s="143" t="s">
        <v>91</v>
      </c>
      <c r="H41" s="143" t="s">
        <v>91</v>
      </c>
      <c r="I41" s="143" t="s">
        <v>91</v>
      </c>
      <c r="J41" s="143" t="s">
        <v>91</v>
      </c>
      <c r="K41" s="143" t="s">
        <v>91</v>
      </c>
      <c r="L41" s="143" t="s">
        <v>91</v>
      </c>
      <c r="M41" s="143" t="s">
        <v>91</v>
      </c>
      <c r="N41" s="143" t="s">
        <v>91</v>
      </c>
      <c r="O41" s="143" t="s">
        <v>91</v>
      </c>
      <c r="P41" s="143" t="s">
        <v>91</v>
      </c>
      <c r="Q41" s="143" t="s">
        <v>91</v>
      </c>
      <c r="R41" s="143" t="s">
        <v>91</v>
      </c>
      <c r="S41" s="143" t="s">
        <v>91</v>
      </c>
      <c r="T41" s="143" t="s">
        <v>91</v>
      </c>
      <c r="U41" s="143" t="s">
        <v>91</v>
      </c>
      <c r="V41" s="143" t="s">
        <v>91</v>
      </c>
      <c r="W41" s="143" t="s">
        <v>91</v>
      </c>
      <c r="X41" s="143" t="s">
        <v>91</v>
      </c>
      <c r="Y41" s="143" t="s">
        <v>91</v>
      </c>
      <c r="Z41" s="143" t="s">
        <v>91</v>
      </c>
      <c r="AA41" s="143" t="s">
        <v>91</v>
      </c>
      <c r="AB41" s="143" t="s">
        <v>91</v>
      </c>
      <c r="AC41" s="143" t="s">
        <v>91</v>
      </c>
      <c r="AD41" s="143" t="s">
        <v>91</v>
      </c>
      <c r="AE41" s="143" t="s">
        <v>91</v>
      </c>
      <c r="AF41" s="143" t="s">
        <v>91</v>
      </c>
      <c r="AG41" s="143" t="s">
        <v>91</v>
      </c>
      <c r="AH41" s="143" t="s">
        <v>91</v>
      </c>
      <c r="AI41" s="143" t="s">
        <v>91</v>
      </c>
      <c r="AJ41" s="143" t="s">
        <v>91</v>
      </c>
      <c r="AK41" s="143" t="s">
        <v>91</v>
      </c>
      <c r="AL41" s="143" t="s">
        <v>91</v>
      </c>
      <c r="AM41" s="143" t="s">
        <v>91</v>
      </c>
      <c r="AN41" s="143" t="s">
        <v>91</v>
      </c>
      <c r="AO41" s="143" t="s">
        <v>91</v>
      </c>
      <c r="AP41" s="143" t="s">
        <v>91</v>
      </c>
      <c r="AQ41" s="143" t="s">
        <v>91</v>
      </c>
      <c r="AR41" s="143" t="s">
        <v>91</v>
      </c>
      <c r="AS41" s="143" t="s">
        <v>91</v>
      </c>
      <c r="AT41" s="143" t="s">
        <v>91</v>
      </c>
      <c r="AU41" s="143" t="s">
        <v>91</v>
      </c>
      <c r="AV41" s="143" t="s">
        <v>91</v>
      </c>
      <c r="AW41" s="143" t="s">
        <v>91</v>
      </c>
      <c r="AX41" s="143" t="s">
        <v>91</v>
      </c>
      <c r="AY41" s="143" t="s">
        <v>91</v>
      </c>
      <c r="AZ41" s="143" t="s">
        <v>91</v>
      </c>
      <c r="BA41" s="143" t="s">
        <v>91</v>
      </c>
      <c r="BB41" s="143" t="s">
        <v>91</v>
      </c>
      <c r="BC41" s="143" t="s">
        <v>91</v>
      </c>
      <c r="BD41" s="143" t="s">
        <v>91</v>
      </c>
      <c r="BE41" s="143" t="s">
        <v>91</v>
      </c>
      <c r="BF41" s="143" t="s">
        <v>91</v>
      </c>
      <c r="BG41" s="143" t="s">
        <v>91</v>
      </c>
      <c r="BH41" s="143" t="s">
        <v>91</v>
      </c>
      <c r="BI41" s="143" t="s">
        <v>91</v>
      </c>
      <c r="BJ41" s="143" t="s">
        <v>91</v>
      </c>
      <c r="BK41" s="143" t="s">
        <v>91</v>
      </c>
      <c r="BL41" s="143" t="s">
        <v>91</v>
      </c>
      <c r="BM41" s="143" t="s">
        <v>91</v>
      </c>
      <c r="BN41" s="143" t="s">
        <v>91</v>
      </c>
      <c r="BO41" s="143" t="s">
        <v>91</v>
      </c>
      <c r="BP41" s="143" t="s">
        <v>91</v>
      </c>
      <c r="BQ41" s="143" t="s">
        <v>91</v>
      </c>
      <c r="BR41" s="143" t="s">
        <v>91</v>
      </c>
      <c r="BS41" s="143" t="s">
        <v>91</v>
      </c>
      <c r="BT41" s="143" t="s">
        <v>91</v>
      </c>
      <c r="BU41" s="143" t="s">
        <v>91</v>
      </c>
      <c r="BV41" s="143" t="s">
        <v>91</v>
      </c>
      <c r="BW41" s="143" t="s">
        <v>91</v>
      </c>
      <c r="BX41" s="143" t="s">
        <v>91</v>
      </c>
      <c r="BY41" s="143" t="s">
        <v>91</v>
      </c>
      <c r="BZ41" s="143" t="s">
        <v>91</v>
      </c>
      <c r="CA41" s="143" t="s">
        <v>91</v>
      </c>
      <c r="CB41" s="143" t="s">
        <v>91</v>
      </c>
      <c r="CC41" s="143" t="s">
        <v>91</v>
      </c>
    </row>
    <row r="42" spans="1:81" ht="45" x14ac:dyDescent="0.25">
      <c r="A42" s="58" t="s">
        <v>79</v>
      </c>
      <c r="B42" s="2" t="s">
        <v>80</v>
      </c>
      <c r="C42" s="58" t="s">
        <v>81</v>
      </c>
      <c r="D42" s="143" t="s">
        <v>91</v>
      </c>
      <c r="E42" s="143" t="s">
        <v>91</v>
      </c>
      <c r="F42" s="143" t="s">
        <v>91</v>
      </c>
      <c r="G42" s="143" t="s">
        <v>91</v>
      </c>
      <c r="H42" s="143" t="s">
        <v>91</v>
      </c>
      <c r="I42" s="143" t="s">
        <v>91</v>
      </c>
      <c r="J42" s="143" t="s">
        <v>91</v>
      </c>
      <c r="K42" s="143" t="s">
        <v>91</v>
      </c>
      <c r="L42" s="143" t="s">
        <v>91</v>
      </c>
      <c r="M42" s="143" t="s">
        <v>91</v>
      </c>
      <c r="N42" s="143" t="s">
        <v>91</v>
      </c>
      <c r="O42" s="143" t="s">
        <v>91</v>
      </c>
      <c r="P42" s="143" t="s">
        <v>91</v>
      </c>
      <c r="Q42" s="143" t="s">
        <v>91</v>
      </c>
      <c r="R42" s="143" t="s">
        <v>91</v>
      </c>
      <c r="S42" s="143" t="s">
        <v>91</v>
      </c>
      <c r="T42" s="143" t="s">
        <v>91</v>
      </c>
      <c r="U42" s="143" t="s">
        <v>91</v>
      </c>
      <c r="V42" s="143" t="s">
        <v>91</v>
      </c>
      <c r="W42" s="143" t="s">
        <v>91</v>
      </c>
      <c r="X42" s="143" t="s">
        <v>91</v>
      </c>
      <c r="Y42" s="143" t="s">
        <v>91</v>
      </c>
      <c r="Z42" s="143" t="s">
        <v>91</v>
      </c>
      <c r="AA42" s="143" t="s">
        <v>91</v>
      </c>
      <c r="AB42" s="143" t="s">
        <v>91</v>
      </c>
      <c r="AC42" s="143" t="s">
        <v>91</v>
      </c>
      <c r="AD42" s="143" t="s">
        <v>91</v>
      </c>
      <c r="AE42" s="143" t="s">
        <v>91</v>
      </c>
      <c r="AF42" s="143" t="s">
        <v>91</v>
      </c>
      <c r="AG42" s="143" t="s">
        <v>91</v>
      </c>
      <c r="AH42" s="143" t="s">
        <v>91</v>
      </c>
      <c r="AI42" s="143" t="s">
        <v>91</v>
      </c>
      <c r="AJ42" s="143" t="s">
        <v>91</v>
      </c>
      <c r="AK42" s="143" t="s">
        <v>91</v>
      </c>
      <c r="AL42" s="143" t="s">
        <v>91</v>
      </c>
      <c r="AM42" s="143" t="s">
        <v>91</v>
      </c>
      <c r="AN42" s="143" t="s">
        <v>91</v>
      </c>
      <c r="AO42" s="143" t="s">
        <v>91</v>
      </c>
      <c r="AP42" s="143" t="s">
        <v>91</v>
      </c>
      <c r="AQ42" s="143" t="s">
        <v>91</v>
      </c>
      <c r="AR42" s="143" t="s">
        <v>91</v>
      </c>
      <c r="AS42" s="143" t="s">
        <v>91</v>
      </c>
      <c r="AT42" s="143" t="s">
        <v>91</v>
      </c>
      <c r="AU42" s="143" t="s">
        <v>91</v>
      </c>
      <c r="AV42" s="143" t="s">
        <v>91</v>
      </c>
      <c r="AW42" s="143" t="s">
        <v>91</v>
      </c>
      <c r="AX42" s="143" t="s">
        <v>91</v>
      </c>
      <c r="AY42" s="143" t="s">
        <v>91</v>
      </c>
      <c r="AZ42" s="143" t="s">
        <v>91</v>
      </c>
      <c r="BA42" s="143" t="s">
        <v>91</v>
      </c>
      <c r="BB42" s="143" t="s">
        <v>91</v>
      </c>
      <c r="BC42" s="143" t="s">
        <v>91</v>
      </c>
      <c r="BD42" s="143" t="s">
        <v>91</v>
      </c>
      <c r="BE42" s="143" t="s">
        <v>91</v>
      </c>
      <c r="BF42" s="143" t="s">
        <v>91</v>
      </c>
      <c r="BG42" s="143" t="s">
        <v>91</v>
      </c>
      <c r="BH42" s="143" t="s">
        <v>91</v>
      </c>
      <c r="BI42" s="143" t="s">
        <v>91</v>
      </c>
      <c r="BJ42" s="143" t="s">
        <v>91</v>
      </c>
      <c r="BK42" s="143" t="s">
        <v>91</v>
      </c>
      <c r="BL42" s="143" t="s">
        <v>91</v>
      </c>
      <c r="BM42" s="143" t="s">
        <v>91</v>
      </c>
      <c r="BN42" s="143" t="s">
        <v>91</v>
      </c>
      <c r="BO42" s="143" t="s">
        <v>91</v>
      </c>
      <c r="BP42" s="143" t="s">
        <v>91</v>
      </c>
      <c r="BQ42" s="143" t="s">
        <v>91</v>
      </c>
      <c r="BR42" s="143" t="s">
        <v>91</v>
      </c>
      <c r="BS42" s="143" t="s">
        <v>91</v>
      </c>
      <c r="BT42" s="143" t="s">
        <v>91</v>
      </c>
      <c r="BU42" s="143" t="s">
        <v>91</v>
      </c>
      <c r="BV42" s="143" t="s">
        <v>91</v>
      </c>
      <c r="BW42" s="143" t="s">
        <v>91</v>
      </c>
      <c r="BX42" s="143" t="s">
        <v>91</v>
      </c>
      <c r="BY42" s="143" t="s">
        <v>91</v>
      </c>
      <c r="BZ42" s="143" t="s">
        <v>91</v>
      </c>
      <c r="CA42" s="143" t="s">
        <v>91</v>
      </c>
      <c r="CB42" s="143" t="s">
        <v>91</v>
      </c>
      <c r="CC42" s="143" t="s">
        <v>91</v>
      </c>
    </row>
    <row r="43" spans="1:81" ht="60.75" customHeight="1" x14ac:dyDescent="0.25">
      <c r="A43" s="58" t="s">
        <v>82</v>
      </c>
      <c r="B43" s="2" t="s">
        <v>83</v>
      </c>
      <c r="C43" s="58"/>
      <c r="D43" s="143" t="s">
        <v>91</v>
      </c>
      <c r="E43" s="143" t="s">
        <v>91</v>
      </c>
      <c r="F43" s="143" t="s">
        <v>91</v>
      </c>
      <c r="G43" s="143" t="s">
        <v>91</v>
      </c>
      <c r="H43" s="143" t="s">
        <v>91</v>
      </c>
      <c r="I43" s="143" t="s">
        <v>91</v>
      </c>
      <c r="J43" s="143" t="s">
        <v>91</v>
      </c>
      <c r="K43" s="143" t="s">
        <v>91</v>
      </c>
      <c r="L43" s="143" t="s">
        <v>91</v>
      </c>
      <c r="M43" s="143" t="s">
        <v>91</v>
      </c>
      <c r="N43" s="143" t="s">
        <v>91</v>
      </c>
      <c r="O43" s="143" t="s">
        <v>91</v>
      </c>
      <c r="P43" s="143" t="s">
        <v>91</v>
      </c>
      <c r="Q43" s="143" t="s">
        <v>91</v>
      </c>
      <c r="R43" s="143" t="s">
        <v>91</v>
      </c>
      <c r="S43" s="143" t="s">
        <v>91</v>
      </c>
      <c r="T43" s="143" t="s">
        <v>91</v>
      </c>
      <c r="U43" s="143" t="s">
        <v>91</v>
      </c>
      <c r="V43" s="143" t="s">
        <v>91</v>
      </c>
      <c r="W43" s="143" t="s">
        <v>91</v>
      </c>
      <c r="X43" s="143" t="s">
        <v>91</v>
      </c>
      <c r="Y43" s="143" t="s">
        <v>91</v>
      </c>
      <c r="Z43" s="143" t="s">
        <v>91</v>
      </c>
      <c r="AA43" s="143" t="s">
        <v>91</v>
      </c>
      <c r="AB43" s="143" t="s">
        <v>91</v>
      </c>
      <c r="AC43" s="143" t="s">
        <v>91</v>
      </c>
      <c r="AD43" s="143" t="s">
        <v>91</v>
      </c>
      <c r="AE43" s="143" t="s">
        <v>91</v>
      </c>
      <c r="AF43" s="143" t="s">
        <v>91</v>
      </c>
      <c r="AG43" s="143" t="s">
        <v>91</v>
      </c>
      <c r="AH43" s="143" t="s">
        <v>91</v>
      </c>
      <c r="AI43" s="143" t="s">
        <v>91</v>
      </c>
      <c r="AJ43" s="143" t="s">
        <v>91</v>
      </c>
      <c r="AK43" s="143" t="s">
        <v>91</v>
      </c>
      <c r="AL43" s="143" t="s">
        <v>91</v>
      </c>
      <c r="AM43" s="143" t="s">
        <v>91</v>
      </c>
      <c r="AN43" s="143" t="s">
        <v>91</v>
      </c>
      <c r="AO43" s="143" t="s">
        <v>91</v>
      </c>
      <c r="AP43" s="143" t="s">
        <v>91</v>
      </c>
      <c r="AQ43" s="143" t="s">
        <v>91</v>
      </c>
      <c r="AR43" s="143" t="s">
        <v>91</v>
      </c>
      <c r="AS43" s="143" t="s">
        <v>91</v>
      </c>
      <c r="AT43" s="143" t="s">
        <v>91</v>
      </c>
      <c r="AU43" s="143" t="s">
        <v>91</v>
      </c>
      <c r="AV43" s="143" t="s">
        <v>91</v>
      </c>
      <c r="AW43" s="143" t="s">
        <v>91</v>
      </c>
      <c r="AX43" s="143" t="s">
        <v>91</v>
      </c>
      <c r="AY43" s="143" t="s">
        <v>91</v>
      </c>
      <c r="AZ43" s="143" t="s">
        <v>91</v>
      </c>
      <c r="BA43" s="143" t="s">
        <v>91</v>
      </c>
      <c r="BB43" s="143" t="s">
        <v>91</v>
      </c>
      <c r="BC43" s="143" t="s">
        <v>91</v>
      </c>
      <c r="BD43" s="143" t="s">
        <v>91</v>
      </c>
      <c r="BE43" s="143" t="s">
        <v>91</v>
      </c>
      <c r="BF43" s="143" t="s">
        <v>91</v>
      </c>
      <c r="BG43" s="143" t="s">
        <v>91</v>
      </c>
      <c r="BH43" s="143" t="s">
        <v>91</v>
      </c>
      <c r="BI43" s="143" t="s">
        <v>91</v>
      </c>
      <c r="BJ43" s="143" t="s">
        <v>91</v>
      </c>
      <c r="BK43" s="143" t="s">
        <v>91</v>
      </c>
      <c r="BL43" s="143" t="s">
        <v>91</v>
      </c>
      <c r="BM43" s="143" t="s">
        <v>91</v>
      </c>
      <c r="BN43" s="143" t="s">
        <v>91</v>
      </c>
      <c r="BO43" s="143" t="s">
        <v>91</v>
      </c>
      <c r="BP43" s="143" t="s">
        <v>91</v>
      </c>
      <c r="BQ43" s="143" t="s">
        <v>91</v>
      </c>
      <c r="BR43" s="143" t="s">
        <v>91</v>
      </c>
      <c r="BS43" s="143" t="s">
        <v>91</v>
      </c>
      <c r="BT43" s="143" t="s">
        <v>91</v>
      </c>
      <c r="BU43" s="143" t="s">
        <v>91</v>
      </c>
      <c r="BV43" s="143" t="s">
        <v>91</v>
      </c>
      <c r="BW43" s="143" t="s">
        <v>91</v>
      </c>
      <c r="BX43" s="143" t="s">
        <v>91</v>
      </c>
      <c r="BY43" s="143" t="s">
        <v>91</v>
      </c>
      <c r="BZ43" s="143" t="s">
        <v>91</v>
      </c>
      <c r="CA43" s="143" t="s">
        <v>91</v>
      </c>
      <c r="CB43" s="143" t="s">
        <v>91</v>
      </c>
      <c r="CC43" s="143" t="s">
        <v>91</v>
      </c>
    </row>
    <row r="44" spans="1:81" s="64" customFormat="1" collapsed="1" x14ac:dyDescent="0.25">
      <c r="A44" s="128" t="s">
        <v>85</v>
      </c>
    </row>
    <row r="45" spans="1:81" s="64" customFormat="1" x14ac:dyDescent="0.25"/>
    <row r="46" spans="1:81" s="64" customFormat="1" x14ac:dyDescent="0.25"/>
    <row r="47" spans="1:81" s="64" customFormat="1" x14ac:dyDescent="0.25"/>
    <row r="48" spans="1:81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</sheetData>
  <mergeCells count="30">
    <mergeCell ref="Y2:AA2"/>
    <mergeCell ref="A1:F1"/>
    <mergeCell ref="A2:A4"/>
    <mergeCell ref="B2:B4"/>
    <mergeCell ref="C2:C4"/>
    <mergeCell ref="D2:F2"/>
    <mergeCell ref="G2:I2"/>
    <mergeCell ref="J2:L2"/>
    <mergeCell ref="M2:O2"/>
    <mergeCell ref="P2:R2"/>
    <mergeCell ref="S2:U2"/>
    <mergeCell ref="V2:X2"/>
    <mergeCell ref="BL2:BN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F2:BH2"/>
    <mergeCell ref="BI2:BK2"/>
    <mergeCell ref="BC2:BE2"/>
    <mergeCell ref="BO2:BQ2"/>
    <mergeCell ref="BR2:BT2"/>
    <mergeCell ref="BU2:BW2"/>
    <mergeCell ref="BX2:BZ2"/>
    <mergeCell ref="CA2:CC2"/>
  </mergeCells>
  <pageMargins left="0.7" right="0.7" top="0.75" bottom="0.75" header="0.3" footer="0.3"/>
  <pageSetup paperSize="9" scale="42" fitToWidth="0" orientation="landscape" r:id="rId1"/>
  <colBreaks count="4" manualBreakCount="4">
    <brk id="12" max="44" man="1"/>
    <brk id="24" max="44" man="1"/>
    <brk id="36" max="44" man="1"/>
    <brk id="4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4"/>
  <sheetViews>
    <sheetView view="pageBreakPreview" zoomScale="80" zoomScaleNormal="100" zoomScaleSheetLayoutView="80" workbookViewId="0">
      <pane xSplit="3" ySplit="3" topLeftCell="K9" activePane="bottomRight" state="frozen"/>
      <selection pane="topRight" activeCell="D1" sqref="D1"/>
      <selection pane="bottomLeft" activeCell="A4" sqref="A4"/>
      <selection pane="bottomRight" activeCell="Q9" sqref="Q9"/>
    </sheetView>
  </sheetViews>
  <sheetFormatPr defaultRowHeight="15" outlineLevelRow="1" x14ac:dyDescent="0.25"/>
  <cols>
    <col min="1" max="1" width="9.140625" style="1"/>
    <col min="2" max="2" width="38" style="1" customWidth="1"/>
    <col min="3" max="3" width="16.28515625" style="1" customWidth="1"/>
    <col min="4" max="4" width="22.28515625" style="1" customWidth="1"/>
    <col min="5" max="5" width="9.42578125" style="1" bestFit="1" customWidth="1"/>
    <col min="6" max="6" width="9.140625" style="1" customWidth="1"/>
    <col min="7" max="7" width="9" style="1" customWidth="1"/>
    <col min="8" max="8" width="9.7109375" style="1" customWidth="1"/>
    <col min="9" max="10" width="9.42578125" style="1" customWidth="1"/>
    <col min="11" max="11" width="9.5703125" style="1" customWidth="1"/>
    <col min="12" max="12" width="9.42578125" style="1" customWidth="1"/>
    <col min="13" max="13" width="9.140625" style="1" bestFit="1" customWidth="1"/>
    <col min="14" max="14" width="9.140625" style="1" customWidth="1"/>
    <col min="15" max="15" width="9.42578125" style="1" customWidth="1"/>
    <col min="16" max="16" width="10.140625" style="1" customWidth="1"/>
    <col min="17" max="17" width="9.85546875" style="1" customWidth="1"/>
    <col min="18" max="18" width="8.42578125" style="1" bestFit="1" customWidth="1"/>
    <col min="19" max="23" width="8.5703125" style="1" bestFit="1" customWidth="1"/>
    <col min="24" max="24" width="10" style="1" customWidth="1"/>
    <col min="25" max="25" width="9.140625" style="1" bestFit="1" customWidth="1"/>
    <col min="26" max="26" width="8.85546875" style="1" customWidth="1"/>
    <col min="27" max="27" width="8.5703125" style="1" bestFit="1" customWidth="1"/>
    <col min="28" max="28" width="10.42578125" style="1" customWidth="1"/>
    <col min="29" max="29" width="8.42578125" style="1" hidden="1" customWidth="1"/>
    <col min="30" max="102" width="9.140625" style="1" hidden="1" customWidth="1"/>
    <col min="103" max="103" width="12.28515625" style="1" hidden="1" customWidth="1"/>
    <col min="104" max="117" width="9.140625" style="1" hidden="1" customWidth="1"/>
    <col min="118" max="119" width="0" style="1" hidden="1" customWidth="1"/>
    <col min="120" max="16384" width="9.140625" style="1"/>
  </cols>
  <sheetData>
    <row r="1" spans="1:117" ht="32.25" customHeight="1" thickBot="1" x14ac:dyDescent="0.3">
      <c r="A1" s="290" t="s">
        <v>215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17" ht="62.25" customHeight="1" x14ac:dyDescent="0.25">
      <c r="A2" s="291" t="s">
        <v>0</v>
      </c>
      <c r="B2" s="293" t="s">
        <v>1</v>
      </c>
      <c r="C2" s="294" t="s">
        <v>86</v>
      </c>
      <c r="D2" s="299" t="s">
        <v>260</v>
      </c>
      <c r="E2" s="296" t="s">
        <v>259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8"/>
      <c r="Q2" s="297" t="s">
        <v>258</v>
      </c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87" t="s">
        <v>217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9"/>
      <c r="AO2" s="286" t="s">
        <v>244</v>
      </c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 t="s">
        <v>245</v>
      </c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9"/>
      <c r="BM2" s="286" t="s">
        <v>246</v>
      </c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3" t="s">
        <v>249</v>
      </c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5"/>
      <c r="CL2" s="286" t="s">
        <v>250</v>
      </c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06" t="s">
        <v>248</v>
      </c>
      <c r="CZ2" s="287" t="s">
        <v>247</v>
      </c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9"/>
      <c r="DM2" s="175"/>
    </row>
    <row r="3" spans="1:117" x14ac:dyDescent="0.25">
      <c r="A3" s="292"/>
      <c r="B3" s="276"/>
      <c r="C3" s="295"/>
      <c r="D3" s="300"/>
      <c r="E3" s="91" t="s">
        <v>113</v>
      </c>
      <c r="F3" s="58" t="s">
        <v>114</v>
      </c>
      <c r="G3" s="58" t="s">
        <v>115</v>
      </c>
      <c r="H3" s="58" t="s">
        <v>116</v>
      </c>
      <c r="I3" s="58" t="s">
        <v>117</v>
      </c>
      <c r="J3" s="58" t="s">
        <v>118</v>
      </c>
      <c r="K3" s="58" t="s">
        <v>119</v>
      </c>
      <c r="L3" s="58" t="s">
        <v>120</v>
      </c>
      <c r="M3" s="58" t="s">
        <v>121</v>
      </c>
      <c r="N3" s="58" t="s">
        <v>122</v>
      </c>
      <c r="O3" s="58" t="s">
        <v>123</v>
      </c>
      <c r="P3" s="81" t="s">
        <v>124</v>
      </c>
      <c r="Q3" s="77" t="s">
        <v>113</v>
      </c>
      <c r="R3" s="58" t="s">
        <v>114</v>
      </c>
      <c r="S3" s="58" t="s">
        <v>115</v>
      </c>
      <c r="T3" s="58" t="s">
        <v>116</v>
      </c>
      <c r="U3" s="58" t="s">
        <v>117</v>
      </c>
      <c r="V3" s="58" t="s">
        <v>118</v>
      </c>
      <c r="W3" s="58" t="s">
        <v>119</v>
      </c>
      <c r="X3" s="58" t="s">
        <v>120</v>
      </c>
      <c r="Y3" s="58" t="s">
        <v>121</v>
      </c>
      <c r="Z3" s="58" t="s">
        <v>122</v>
      </c>
      <c r="AA3" s="58" t="s">
        <v>123</v>
      </c>
      <c r="AB3" s="136" t="s">
        <v>124</v>
      </c>
      <c r="AC3" s="91" t="s">
        <v>113</v>
      </c>
      <c r="AD3" s="58" t="s">
        <v>114</v>
      </c>
      <c r="AE3" s="58" t="s">
        <v>115</v>
      </c>
      <c r="AF3" s="58" t="s">
        <v>116</v>
      </c>
      <c r="AG3" s="58" t="s">
        <v>117</v>
      </c>
      <c r="AH3" s="58" t="s">
        <v>118</v>
      </c>
      <c r="AI3" s="58" t="s">
        <v>119</v>
      </c>
      <c r="AJ3" s="58" t="s">
        <v>120</v>
      </c>
      <c r="AK3" s="58" t="s">
        <v>121</v>
      </c>
      <c r="AL3" s="58" t="s">
        <v>122</v>
      </c>
      <c r="AM3" s="58" t="s">
        <v>123</v>
      </c>
      <c r="AN3" s="81" t="s">
        <v>124</v>
      </c>
      <c r="AO3" s="137" t="s">
        <v>113</v>
      </c>
      <c r="AP3" s="58" t="s">
        <v>114</v>
      </c>
      <c r="AQ3" s="58" t="s">
        <v>115</v>
      </c>
      <c r="AR3" s="58" t="s">
        <v>116</v>
      </c>
      <c r="AS3" s="58" t="s">
        <v>117</v>
      </c>
      <c r="AT3" s="58" t="s">
        <v>118</v>
      </c>
      <c r="AU3" s="58" t="s">
        <v>119</v>
      </c>
      <c r="AV3" s="58" t="s">
        <v>120</v>
      </c>
      <c r="AW3" s="58" t="s">
        <v>121</v>
      </c>
      <c r="AX3" s="58" t="s">
        <v>122</v>
      </c>
      <c r="AY3" s="58" t="s">
        <v>123</v>
      </c>
      <c r="AZ3" s="136" t="s">
        <v>124</v>
      </c>
      <c r="BA3" s="91" t="s">
        <v>113</v>
      </c>
      <c r="BB3" s="58" t="s">
        <v>114</v>
      </c>
      <c r="BC3" s="58" t="s">
        <v>115</v>
      </c>
      <c r="BD3" s="58" t="s">
        <v>116</v>
      </c>
      <c r="BE3" s="58" t="s">
        <v>117</v>
      </c>
      <c r="BF3" s="58" t="s">
        <v>118</v>
      </c>
      <c r="BG3" s="58" t="s">
        <v>119</v>
      </c>
      <c r="BH3" s="58" t="s">
        <v>120</v>
      </c>
      <c r="BI3" s="58" t="s">
        <v>121</v>
      </c>
      <c r="BJ3" s="58" t="s">
        <v>122</v>
      </c>
      <c r="BK3" s="58" t="s">
        <v>123</v>
      </c>
      <c r="BL3" s="81" t="s">
        <v>124</v>
      </c>
      <c r="BM3" s="137" t="s">
        <v>113</v>
      </c>
      <c r="BN3" s="58" t="s">
        <v>114</v>
      </c>
      <c r="BO3" s="58" t="s">
        <v>115</v>
      </c>
      <c r="BP3" s="58" t="s">
        <v>116</v>
      </c>
      <c r="BQ3" s="58" t="s">
        <v>117</v>
      </c>
      <c r="BR3" s="58" t="s">
        <v>118</v>
      </c>
      <c r="BS3" s="58" t="s">
        <v>119</v>
      </c>
      <c r="BT3" s="58" t="s">
        <v>120</v>
      </c>
      <c r="BU3" s="58" t="s">
        <v>121</v>
      </c>
      <c r="BV3" s="58" t="s">
        <v>122</v>
      </c>
      <c r="BW3" s="58" t="s">
        <v>123</v>
      </c>
      <c r="BX3" s="136" t="s">
        <v>124</v>
      </c>
      <c r="BY3" s="210" t="s">
        <v>113</v>
      </c>
      <c r="BZ3" s="211" t="s">
        <v>114</v>
      </c>
      <c r="CA3" s="211" t="s">
        <v>115</v>
      </c>
      <c r="CB3" s="211" t="s">
        <v>116</v>
      </c>
      <c r="CC3" s="211" t="s">
        <v>117</v>
      </c>
      <c r="CD3" s="211" t="s">
        <v>118</v>
      </c>
      <c r="CE3" s="211" t="s">
        <v>119</v>
      </c>
      <c r="CF3" s="211" t="s">
        <v>120</v>
      </c>
      <c r="CG3" s="211" t="s">
        <v>121</v>
      </c>
      <c r="CH3" s="211" t="s">
        <v>122</v>
      </c>
      <c r="CI3" s="211" t="s">
        <v>123</v>
      </c>
      <c r="CJ3" s="211" t="s">
        <v>124</v>
      </c>
      <c r="CK3" s="212" t="s">
        <v>180</v>
      </c>
      <c r="CL3" s="137" t="s">
        <v>113</v>
      </c>
      <c r="CM3" s="58" t="s">
        <v>114</v>
      </c>
      <c r="CN3" s="58" t="s">
        <v>115</v>
      </c>
      <c r="CO3" s="58" t="s">
        <v>116</v>
      </c>
      <c r="CP3" s="58" t="s">
        <v>117</v>
      </c>
      <c r="CQ3" s="58" t="s">
        <v>118</v>
      </c>
      <c r="CR3" s="58" t="s">
        <v>119</v>
      </c>
      <c r="CS3" s="58" t="s">
        <v>120</v>
      </c>
      <c r="CT3" s="58" t="s">
        <v>121</v>
      </c>
      <c r="CU3" s="58" t="s">
        <v>122</v>
      </c>
      <c r="CV3" s="58" t="s">
        <v>123</v>
      </c>
      <c r="CW3" s="58" t="s">
        <v>124</v>
      </c>
      <c r="CX3" s="136" t="s">
        <v>180</v>
      </c>
      <c r="CY3" s="207" t="s">
        <v>181</v>
      </c>
      <c r="CZ3" s="91" t="s">
        <v>113</v>
      </c>
      <c r="DA3" s="58" t="s">
        <v>114</v>
      </c>
      <c r="DB3" s="58" t="s">
        <v>115</v>
      </c>
      <c r="DC3" s="58" t="s">
        <v>116</v>
      </c>
      <c r="DD3" s="58" t="s">
        <v>117</v>
      </c>
      <c r="DE3" s="58" t="s">
        <v>118</v>
      </c>
      <c r="DF3" s="58" t="s">
        <v>119</v>
      </c>
      <c r="DG3" s="58" t="s">
        <v>120</v>
      </c>
      <c r="DH3" s="58" t="s">
        <v>121</v>
      </c>
      <c r="DI3" s="58" t="s">
        <v>122</v>
      </c>
      <c r="DJ3" s="58" t="s">
        <v>123</v>
      </c>
      <c r="DK3" s="58" t="s">
        <v>124</v>
      </c>
      <c r="DL3" s="81" t="s">
        <v>180</v>
      </c>
      <c r="DM3" s="175"/>
    </row>
    <row r="4" spans="1:117" ht="15.75" thickBot="1" x14ac:dyDescent="0.3">
      <c r="A4" s="97" t="s">
        <v>5</v>
      </c>
      <c r="B4" s="98" t="s">
        <v>87</v>
      </c>
      <c r="C4" s="99"/>
      <c r="D4" s="100"/>
      <c r="E4" s="97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99"/>
      <c r="AC4" s="82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92"/>
      <c r="AO4" s="191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93"/>
      <c r="BA4" s="82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92"/>
      <c r="BM4" s="191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93"/>
      <c r="BY4" s="213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5"/>
      <c r="CL4" s="191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93"/>
      <c r="CY4" s="208"/>
      <c r="CZ4" s="82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92"/>
    </row>
    <row r="5" spans="1:117" x14ac:dyDescent="0.25">
      <c r="A5" s="108" t="s">
        <v>88</v>
      </c>
      <c r="B5" s="109" t="s">
        <v>89</v>
      </c>
      <c r="C5" s="110" t="s">
        <v>90</v>
      </c>
      <c r="D5" s="264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77"/>
      <c r="Q5" s="157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77"/>
      <c r="AC5" s="82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92"/>
      <c r="AO5" s="191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93"/>
      <c r="BA5" s="82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92"/>
      <c r="BM5" s="191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93"/>
      <c r="BY5" s="213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5"/>
      <c r="CL5" s="191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93"/>
      <c r="CY5" s="208"/>
      <c r="CZ5" s="82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92"/>
    </row>
    <row r="6" spans="1:117" ht="16.5" customHeight="1" x14ac:dyDescent="0.25">
      <c r="A6" s="82"/>
      <c r="B6" s="56" t="s">
        <v>141</v>
      </c>
      <c r="C6" s="88" t="s">
        <v>90</v>
      </c>
      <c r="D6" s="260">
        <f>D33</f>
        <v>831.02935816268564</v>
      </c>
      <c r="E6" s="164">
        <f>'Утв. 2021'!B5</f>
        <v>917.16</v>
      </c>
      <c r="F6" s="165">
        <f>'Утв. 2021'!C5</f>
        <v>917.16</v>
      </c>
      <c r="G6" s="165">
        <f>'Утв. 2021'!D5</f>
        <v>917.16</v>
      </c>
      <c r="H6" s="165">
        <f>'Утв. 2021'!E5</f>
        <v>898.05</v>
      </c>
      <c r="I6" s="165">
        <f>'Утв. 2021'!F5</f>
        <v>898.05</v>
      </c>
      <c r="J6" s="165">
        <f>'Утв. 2021'!G5</f>
        <v>917.16</v>
      </c>
      <c r="K6" s="165">
        <f>'Утв. 2021'!H5</f>
        <v>945.2</v>
      </c>
      <c r="L6" s="165">
        <f>'Утв. 2021'!I5</f>
        <v>945.2</v>
      </c>
      <c r="M6" s="165">
        <f>'Утв. 2021'!J5</f>
        <v>945.2</v>
      </c>
      <c r="N6" s="165">
        <f>'Утв. 2021'!K5</f>
        <v>925.5</v>
      </c>
      <c r="O6" s="165">
        <f>'Утв. 2021'!L5</f>
        <v>925.5</v>
      </c>
      <c r="P6" s="178">
        <f>'Утв. 2021'!M5</f>
        <v>945.2</v>
      </c>
      <c r="Q6" s="164">
        <v>1104.1820597151257</v>
      </c>
      <c r="R6" s="165">
        <v>1213.4626087338561</v>
      </c>
      <c r="S6" s="165">
        <v>1235.0699595877418</v>
      </c>
      <c r="T6" s="165">
        <v>1105.6898261216938</v>
      </c>
      <c r="U6" s="165">
        <v>2215.1912887236558</v>
      </c>
      <c r="V6" s="165">
        <v>5997.4055127712736</v>
      </c>
      <c r="W6" s="165">
        <v>1782.2847275539573</v>
      </c>
      <c r="X6" s="165">
        <v>3872.6631827203837</v>
      </c>
      <c r="Y6" s="165">
        <v>2783.0910899789574</v>
      </c>
      <c r="Z6" s="165">
        <v>1441.1802827524536</v>
      </c>
      <c r="AA6" s="165">
        <v>1220.7850899981722</v>
      </c>
      <c r="AB6" s="178">
        <v>1152.9633103357237</v>
      </c>
      <c r="AC6" s="82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92"/>
      <c r="AO6" s="191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93"/>
      <c r="BA6" s="82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92"/>
      <c r="BM6" s="191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93"/>
      <c r="BY6" s="213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5"/>
      <c r="CL6" s="191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93"/>
      <c r="CY6" s="208"/>
      <c r="CZ6" s="82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92"/>
    </row>
    <row r="7" spans="1:117" ht="16.5" customHeight="1" x14ac:dyDescent="0.25">
      <c r="A7" s="82"/>
      <c r="B7" s="56" t="s">
        <v>142</v>
      </c>
      <c r="C7" s="88" t="s">
        <v>90</v>
      </c>
      <c r="D7" s="260">
        <f>D34</f>
        <v>1792.1172152277461</v>
      </c>
      <c r="E7" s="160">
        <f>'Утв. 2021'!B6</f>
        <v>1458.59</v>
      </c>
      <c r="F7" s="120">
        <f>'Утв. 2021'!C6</f>
        <v>1458.59</v>
      </c>
      <c r="G7" s="120">
        <f>'Утв. 2021'!D6</f>
        <v>1458.59</v>
      </c>
      <c r="H7" s="120">
        <f>'Утв. 2021'!E6</f>
        <v>1458.59</v>
      </c>
      <c r="I7" s="120">
        <f>'Утв. 2021'!F6</f>
        <v>1458.59</v>
      </c>
      <c r="J7" s="120">
        <f>'Утв. 2021'!G6</f>
        <v>1458.59</v>
      </c>
      <c r="K7" s="120">
        <f>'Утв. 2021'!H6</f>
        <v>1502.46</v>
      </c>
      <c r="L7" s="120">
        <f>'Утв. 2021'!I6</f>
        <v>1502.46</v>
      </c>
      <c r="M7" s="120">
        <f>'Утв. 2021'!J6</f>
        <v>1502.46</v>
      </c>
      <c r="N7" s="120">
        <f>'Утв. 2021'!K6</f>
        <v>1502.46</v>
      </c>
      <c r="O7" s="120">
        <f>'Утв. 2021'!L6</f>
        <v>1502.46</v>
      </c>
      <c r="P7" s="179">
        <f>'Утв. 2021'!M6</f>
        <v>1502.46</v>
      </c>
      <c r="Q7" s="160">
        <v>2064.8375543641037</v>
      </c>
      <c r="R7" s="120">
        <v>2224.5462896701765</v>
      </c>
      <c r="S7" s="120">
        <v>2367.1017649155701</v>
      </c>
      <c r="T7" s="120">
        <v>3850.5022988772653</v>
      </c>
      <c r="U7" s="120">
        <v>3128.7411513602037</v>
      </c>
      <c r="V7" s="120">
        <v>3645.9063043282931</v>
      </c>
      <c r="W7" s="120">
        <v>2683.8163259813186</v>
      </c>
      <c r="X7" s="120">
        <v>2741.9200212738306</v>
      </c>
      <c r="Y7" s="120">
        <v>2418.7696612119298</v>
      </c>
      <c r="Z7" s="120">
        <v>3452.6859757670541</v>
      </c>
      <c r="AA7" s="120">
        <v>2418.3890518930689</v>
      </c>
      <c r="AB7" s="179">
        <v>2168.0167622028889</v>
      </c>
      <c r="AC7" s="82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92"/>
      <c r="AO7" s="191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93"/>
      <c r="BA7" s="82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92"/>
      <c r="BM7" s="191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93"/>
      <c r="BY7" s="213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5"/>
      <c r="CL7" s="191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93"/>
      <c r="CY7" s="208"/>
      <c r="CZ7" s="82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92"/>
    </row>
    <row r="8" spans="1:117" ht="16.5" customHeight="1" x14ac:dyDescent="0.25">
      <c r="A8" s="82"/>
      <c r="B8" s="56" t="s">
        <v>148</v>
      </c>
      <c r="C8" s="88" t="s">
        <v>90</v>
      </c>
      <c r="D8" s="260">
        <f t="shared" ref="D8:D22" si="0">D35</f>
        <v>1747.9093008260002</v>
      </c>
      <c r="E8" s="160">
        <f>'Утв. 2021'!B30</f>
        <v>1243.3399999999999</v>
      </c>
      <c r="F8" s="120">
        <f>'Утв. 2021'!C30</f>
        <v>1243.3399999999999</v>
      </c>
      <c r="G8" s="120">
        <f>'Утв. 2021'!D30</f>
        <v>1243.3399999999999</v>
      </c>
      <c r="H8" s="120">
        <f>'Утв. 2021'!E30</f>
        <v>1243.3399999999999</v>
      </c>
      <c r="I8" s="120">
        <f>'Утв. 2021'!F30</f>
        <v>1243.3399999999999</v>
      </c>
      <c r="J8" s="120">
        <f>'Утв. 2021'!G30</f>
        <v>1243.3399999999999</v>
      </c>
      <c r="K8" s="120">
        <f>'Утв. 2021'!H30</f>
        <v>1280.6400000000001</v>
      </c>
      <c r="L8" s="120">
        <f>'Утв. 2021'!I30</f>
        <v>1319.06</v>
      </c>
      <c r="M8" s="120">
        <f>'Утв. 2021'!J30</f>
        <v>1358.63</v>
      </c>
      <c r="N8" s="120">
        <f>'Утв. 2021'!K30</f>
        <v>1399.39</v>
      </c>
      <c r="O8" s="120">
        <f>'Утв. 2021'!L30</f>
        <v>1441.37</v>
      </c>
      <c r="P8" s="179">
        <f>'Утв. 2021'!M30</f>
        <v>1484.61</v>
      </c>
      <c r="Q8" s="160">
        <v>1520.8982397070949</v>
      </c>
      <c r="R8" s="120">
        <v>1586.6510098574174</v>
      </c>
      <c r="S8" s="120">
        <v>1449.6591270458946</v>
      </c>
      <c r="T8" s="120">
        <v>2055.8684891937678</v>
      </c>
      <c r="U8" s="120">
        <v>2864.4534807236651</v>
      </c>
      <c r="V8" s="120">
        <v>2775.438000453586</v>
      </c>
      <c r="W8" s="120">
        <v>2862.8535575327701</v>
      </c>
      <c r="X8" s="120">
        <v>2862.8535575327701</v>
      </c>
      <c r="Y8" s="120">
        <v>2790.7704511513289</v>
      </c>
      <c r="Z8" s="120">
        <v>1776.0905063632363</v>
      </c>
      <c r="AA8" s="120">
        <v>1385.9080805274325</v>
      </c>
      <c r="AB8" s="179">
        <v>1760.4369654033367</v>
      </c>
      <c r="AC8" s="82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92"/>
      <c r="AO8" s="191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93"/>
      <c r="BA8" s="82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92"/>
      <c r="BM8" s="191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93"/>
      <c r="BY8" s="213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5"/>
      <c r="CL8" s="191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93"/>
      <c r="CY8" s="208"/>
      <c r="CZ8" s="82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92"/>
    </row>
    <row r="9" spans="1:117" ht="16.5" customHeight="1" x14ac:dyDescent="0.25">
      <c r="A9" s="82"/>
      <c r="B9" s="56" t="s">
        <v>128</v>
      </c>
      <c r="C9" s="88" t="s">
        <v>90</v>
      </c>
      <c r="D9" s="260">
        <f t="shared" si="0"/>
        <v>1255.8748925195443</v>
      </c>
      <c r="E9" s="162">
        <f>'Утв. 2021'!B7</f>
        <v>784.3</v>
      </c>
      <c r="F9" s="121">
        <f>'Утв. 2021'!C7</f>
        <v>784.3</v>
      </c>
      <c r="G9" s="121">
        <f>'Утв. 2021'!D7</f>
        <v>784.3</v>
      </c>
      <c r="H9" s="121">
        <f>'Утв. 2021'!E7</f>
        <v>784.3</v>
      </c>
      <c r="I9" s="121">
        <f>'Утв. 2021'!F7</f>
        <v>784.3</v>
      </c>
      <c r="J9" s="121">
        <f>'Утв. 2021'!G7</f>
        <v>784.3</v>
      </c>
      <c r="K9" s="121">
        <f>'Утв. 2021'!H7</f>
        <v>966.71</v>
      </c>
      <c r="L9" s="121">
        <f>'Утв. 2021'!I7</f>
        <v>966.71</v>
      </c>
      <c r="M9" s="121">
        <f>'Утв. 2021'!J7</f>
        <v>966.71</v>
      </c>
      <c r="N9" s="121">
        <f>'Утв. 2021'!K7</f>
        <v>966.71</v>
      </c>
      <c r="O9" s="121">
        <f>'Утв. 2021'!L7</f>
        <v>883.65</v>
      </c>
      <c r="P9" s="180">
        <f>'Утв. 2021'!M7</f>
        <v>811.73</v>
      </c>
      <c r="Q9" s="162">
        <v>1253.1096036746685</v>
      </c>
      <c r="R9" s="121">
        <v>1166.146389319211</v>
      </c>
      <c r="S9" s="121">
        <v>1238.9437827463751</v>
      </c>
      <c r="T9" s="121">
        <v>1184.5708708085169</v>
      </c>
      <c r="U9" s="121">
        <v>2002.305090824414</v>
      </c>
      <c r="V9" s="121">
        <v>2118.8541410083831</v>
      </c>
      <c r="W9" s="121">
        <v>2168.0842989284738</v>
      </c>
      <c r="X9" s="121">
        <v>2288.6264831579801</v>
      </c>
      <c r="Y9" s="121">
        <v>1949.636342174216</v>
      </c>
      <c r="Z9" s="121">
        <v>1475.3834172978104</v>
      </c>
      <c r="AA9" s="121">
        <v>1459.1967101167231</v>
      </c>
      <c r="AB9" s="180">
        <v>1499.6286367732505</v>
      </c>
      <c r="AC9" s="82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92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93"/>
      <c r="BA9" s="82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92"/>
      <c r="BM9" s="191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93"/>
      <c r="BY9" s="213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5"/>
      <c r="CL9" s="191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93"/>
      <c r="CY9" s="208"/>
      <c r="CZ9" s="82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92"/>
    </row>
    <row r="10" spans="1:117" ht="16.5" customHeight="1" x14ac:dyDescent="0.25">
      <c r="A10" s="82"/>
      <c r="B10" s="56" t="s">
        <v>129</v>
      </c>
      <c r="C10" s="88" t="s">
        <v>90</v>
      </c>
      <c r="D10" s="260">
        <f t="shared" si="0"/>
        <v>1269.2887929211706</v>
      </c>
      <c r="E10" s="162">
        <f>'Утв. 2021'!B8</f>
        <v>775.88</v>
      </c>
      <c r="F10" s="121">
        <f>'Утв. 2021'!C8</f>
        <v>775.88</v>
      </c>
      <c r="G10" s="121">
        <f>'Утв. 2021'!D8</f>
        <v>775.88</v>
      </c>
      <c r="H10" s="121">
        <f>'Утв. 2021'!E8</f>
        <v>775.88</v>
      </c>
      <c r="I10" s="121">
        <f>'Утв. 2021'!F8</f>
        <v>775.88</v>
      </c>
      <c r="J10" s="121">
        <f>'Утв. 2021'!G8</f>
        <v>775.88</v>
      </c>
      <c r="K10" s="121">
        <f>'Утв. 2021'!H8</f>
        <v>799.23</v>
      </c>
      <c r="L10" s="121">
        <f>'Утв. 2021'!I8</f>
        <v>799.23</v>
      </c>
      <c r="M10" s="121">
        <f>'Утв. 2021'!J8</f>
        <v>799.23</v>
      </c>
      <c r="N10" s="121">
        <f>'Утв. 2021'!K8</f>
        <v>799.23</v>
      </c>
      <c r="O10" s="121">
        <f>'Утв. 2021'!L8</f>
        <v>799.23</v>
      </c>
      <c r="P10" s="180">
        <f>'Утв. 2021'!M8</f>
        <v>799.23</v>
      </c>
      <c r="Q10" s="162">
        <v>1217.3499516166987</v>
      </c>
      <c r="R10" s="121">
        <v>1251.7298803673855</v>
      </c>
      <c r="S10" s="121">
        <v>1242.646437418565</v>
      </c>
      <c r="T10" s="121">
        <v>1453.5903422948631</v>
      </c>
      <c r="U10" s="121">
        <v>2034.869596788001</v>
      </c>
      <c r="V10" s="121">
        <v>2992.3135415128609</v>
      </c>
      <c r="W10" s="121">
        <v>3072.4919418892564</v>
      </c>
      <c r="X10" s="121">
        <v>2890.6674217229838</v>
      </c>
      <c r="Y10" s="121">
        <v>2656.9343193146187</v>
      </c>
      <c r="Z10" s="121">
        <v>1684.4106536799209</v>
      </c>
      <c r="AA10" s="121">
        <v>1393.7154407696901</v>
      </c>
      <c r="AB10" s="180">
        <v>1372.8201304256288</v>
      </c>
      <c r="AC10" s="82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92"/>
      <c r="AO10" s="191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93"/>
      <c r="BA10" s="82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92"/>
      <c r="BM10" s="191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93"/>
      <c r="BY10" s="213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5"/>
      <c r="CL10" s="191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93"/>
      <c r="CY10" s="208"/>
      <c r="CZ10" s="82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92"/>
    </row>
    <row r="11" spans="1:117" ht="16.5" customHeight="1" x14ac:dyDescent="0.25">
      <c r="A11" s="82"/>
      <c r="B11" s="56" t="s">
        <v>143</v>
      </c>
      <c r="C11" s="88" t="s">
        <v>90</v>
      </c>
      <c r="D11" s="260">
        <f t="shared" si="0"/>
        <v>823.97640809365566</v>
      </c>
      <c r="E11" s="152">
        <f>'Утв. 2021'!B9</f>
        <v>810.35</v>
      </c>
      <c r="F11" s="143">
        <f>'Утв. 2021'!C9</f>
        <v>810.35</v>
      </c>
      <c r="G11" s="143">
        <f>'Утв. 2021'!D9</f>
        <v>810.35</v>
      </c>
      <c r="H11" s="143">
        <f>'Утв. 2021'!E9</f>
        <v>810.35</v>
      </c>
      <c r="I11" s="143">
        <f>'Утв. 2021'!F9</f>
        <v>810.35</v>
      </c>
      <c r="J11" s="143">
        <f>'Утв. 2021'!G9</f>
        <v>810.35</v>
      </c>
      <c r="K11" s="143">
        <f>'Утв. 2021'!H9</f>
        <v>907.76</v>
      </c>
      <c r="L11" s="143">
        <f>'Утв. 2021'!I9</f>
        <v>907.76</v>
      </c>
      <c r="M11" s="143">
        <f>'Утв. 2021'!J9</f>
        <v>907.76</v>
      </c>
      <c r="N11" s="143">
        <f>'Утв. 2021'!K9</f>
        <v>907.76</v>
      </c>
      <c r="O11" s="143">
        <f>'Утв. 2021'!L9</f>
        <v>854.15</v>
      </c>
      <c r="P11" s="181">
        <f>'Утв. 2021'!M9</f>
        <v>835.19</v>
      </c>
      <c r="Q11" s="152">
        <v>1014.1891178050045</v>
      </c>
      <c r="R11" s="143">
        <v>1095.4730819495919</v>
      </c>
      <c r="S11" s="143">
        <v>1152.5737365146344</v>
      </c>
      <c r="T11" s="143">
        <v>990.41584003010053</v>
      </c>
      <c r="U11" s="143">
        <v>980.24551206074079</v>
      </c>
      <c r="V11" s="143">
        <v>980.24551206074079</v>
      </c>
      <c r="W11" s="143">
        <v>1010.7696459664505</v>
      </c>
      <c r="X11" s="143">
        <v>1010.7696459664505</v>
      </c>
      <c r="Y11" s="143">
        <v>980.16272849695451</v>
      </c>
      <c r="Z11" s="143">
        <v>952.39543588021365</v>
      </c>
      <c r="AA11" s="143">
        <v>937.79815548532338</v>
      </c>
      <c r="AB11" s="181">
        <v>959.29276819663062</v>
      </c>
      <c r="AC11" s="82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92"/>
      <c r="AO11" s="191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93"/>
      <c r="BA11" s="82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92"/>
      <c r="BM11" s="191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93"/>
      <c r="BY11" s="213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5"/>
      <c r="CL11" s="191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93"/>
      <c r="CY11" s="208"/>
      <c r="CZ11" s="82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92"/>
    </row>
    <row r="12" spans="1:117" ht="16.5" customHeight="1" x14ac:dyDescent="0.25">
      <c r="A12" s="82"/>
      <c r="B12" s="56" t="s">
        <v>130</v>
      </c>
      <c r="C12" s="88" t="s">
        <v>90</v>
      </c>
      <c r="D12" s="260">
        <f t="shared" si="0"/>
        <v>1187.2699365462406</v>
      </c>
      <c r="E12" s="162">
        <f>'Утв. 2021'!B10</f>
        <v>835.7</v>
      </c>
      <c r="F12" s="121">
        <f>'Утв. 2021'!C10</f>
        <v>835.7</v>
      </c>
      <c r="G12" s="121">
        <f>'Утв. 2021'!D10</f>
        <v>835.7</v>
      </c>
      <c r="H12" s="121">
        <f>'Утв. 2021'!E10</f>
        <v>835.7</v>
      </c>
      <c r="I12" s="121">
        <f>'Утв. 2021'!F10</f>
        <v>830.59</v>
      </c>
      <c r="J12" s="121">
        <f>'Утв. 2021'!G10</f>
        <v>835.7</v>
      </c>
      <c r="K12" s="121">
        <f>'Утв. 2021'!H10</f>
        <v>861.32</v>
      </c>
      <c r="L12" s="121">
        <f>'Утв. 2021'!I10</f>
        <v>861.32</v>
      </c>
      <c r="M12" s="121">
        <f>'Утв. 2021'!J10</f>
        <v>861.32</v>
      </c>
      <c r="N12" s="121">
        <f>'Утв. 2021'!K10</f>
        <v>861.32</v>
      </c>
      <c r="O12" s="121">
        <f>'Утв. 2021'!L10</f>
        <v>856.06</v>
      </c>
      <c r="P12" s="180">
        <f>'Утв. 2021'!M10</f>
        <v>861.32</v>
      </c>
      <c r="Q12" s="162">
        <v>1115.9900768368132</v>
      </c>
      <c r="R12" s="121">
        <v>1282.3043779764682</v>
      </c>
      <c r="S12" s="121">
        <v>1673.5195051104258</v>
      </c>
      <c r="T12" s="121">
        <v>1263.3399832159002</v>
      </c>
      <c r="U12" s="121">
        <v>1681.1613994793156</v>
      </c>
      <c r="V12" s="121">
        <v>1832.1561136260593</v>
      </c>
      <c r="W12" s="121">
        <v>2118.1818024933114</v>
      </c>
      <c r="X12" s="121">
        <v>2114.0372639434872</v>
      </c>
      <c r="Y12" s="121">
        <v>1734.6632651458415</v>
      </c>
      <c r="Z12" s="121">
        <v>1352.7898464952475</v>
      </c>
      <c r="AA12" s="121">
        <v>1187.1412927482343</v>
      </c>
      <c r="AB12" s="180">
        <v>1188.7141879675562</v>
      </c>
      <c r="AC12" s="82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92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93"/>
      <c r="BA12" s="82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92"/>
      <c r="BM12" s="191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93"/>
      <c r="BY12" s="213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5"/>
      <c r="CL12" s="191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93"/>
      <c r="CY12" s="208"/>
      <c r="CZ12" s="82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92"/>
    </row>
    <row r="13" spans="1:117" ht="16.5" customHeight="1" x14ac:dyDescent="0.25">
      <c r="A13" s="82"/>
      <c r="B13" s="56" t="s">
        <v>131</v>
      </c>
      <c r="C13" s="88" t="s">
        <v>90</v>
      </c>
      <c r="D13" s="260">
        <f t="shared" si="0"/>
        <v>1102.2127003219805</v>
      </c>
      <c r="E13" s="162">
        <f>'Утв. 2021'!B11</f>
        <v>799.88</v>
      </c>
      <c r="F13" s="121">
        <f>'Утв. 2021'!C11</f>
        <v>799.88</v>
      </c>
      <c r="G13" s="121">
        <f>'Утв. 2021'!D11</f>
        <v>799.88</v>
      </c>
      <c r="H13" s="121">
        <f>'Утв. 2021'!E11</f>
        <v>799.88</v>
      </c>
      <c r="I13" s="121">
        <f>'Утв. 2021'!F11</f>
        <v>799.88</v>
      </c>
      <c r="J13" s="121">
        <f>'Утв. 2021'!G11</f>
        <v>799.88</v>
      </c>
      <c r="K13" s="121">
        <f>'Утв. 2021'!H11</f>
        <v>824.5</v>
      </c>
      <c r="L13" s="121">
        <f>'Утв. 2021'!I11</f>
        <v>824.5</v>
      </c>
      <c r="M13" s="121">
        <f>'Утв. 2021'!J11</f>
        <v>824.5</v>
      </c>
      <c r="N13" s="121">
        <f>'Утв. 2021'!K11</f>
        <v>824.5</v>
      </c>
      <c r="O13" s="121">
        <f>'Утв. 2021'!L11</f>
        <v>824.5</v>
      </c>
      <c r="P13" s="180">
        <f>'Утв. 2021'!M11</f>
        <v>824.5</v>
      </c>
      <c r="Q13" s="162">
        <v>1194.0726623626415</v>
      </c>
      <c r="R13" s="121">
        <v>1116.2335116994393</v>
      </c>
      <c r="S13" s="121">
        <v>1629.0026241243625</v>
      </c>
      <c r="T13" s="121">
        <v>1380.9896114749929</v>
      </c>
      <c r="U13" s="121">
        <v>1450.1925876396217</v>
      </c>
      <c r="V13" s="121">
        <v>1601.1721245510132</v>
      </c>
      <c r="W13" s="121">
        <v>1782.012900134556</v>
      </c>
      <c r="X13" s="121">
        <v>1682.4909515979057</v>
      </c>
      <c r="Y13" s="121">
        <v>1394.6793908773623</v>
      </c>
      <c r="Z13" s="121">
        <v>1396.0542489326542</v>
      </c>
      <c r="AA13" s="121">
        <v>1308.802755361846</v>
      </c>
      <c r="AB13" s="180">
        <v>1212.0803234675523</v>
      </c>
      <c r="AC13" s="82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92"/>
      <c r="AO13" s="191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93"/>
      <c r="BA13" s="82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92"/>
      <c r="BM13" s="191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93"/>
      <c r="BY13" s="213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191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93"/>
      <c r="CY13" s="208"/>
      <c r="CZ13" s="82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92"/>
    </row>
    <row r="14" spans="1:117" ht="16.5" customHeight="1" x14ac:dyDescent="0.25">
      <c r="A14" s="82"/>
      <c r="B14" s="56" t="s">
        <v>151</v>
      </c>
      <c r="C14" s="88" t="s">
        <v>90</v>
      </c>
      <c r="D14" s="260">
        <f t="shared" si="0"/>
        <v>986.05826196726139</v>
      </c>
      <c r="E14" s="162">
        <f>'Утв. 2021'!B12</f>
        <v>1193.93</v>
      </c>
      <c r="F14" s="121">
        <f>'Утв. 2021'!C12</f>
        <v>1193.93</v>
      </c>
      <c r="G14" s="121">
        <f>'Утв. 2021'!D12</f>
        <v>1193.93</v>
      </c>
      <c r="H14" s="121">
        <f>'Утв. 2021'!E12</f>
        <v>1193.93</v>
      </c>
      <c r="I14" s="121">
        <f>'Утв. 2021'!F12</f>
        <v>1193.93</v>
      </c>
      <c r="J14" s="121">
        <f>'Утв. 2021'!G12</f>
        <v>1193.93</v>
      </c>
      <c r="K14" s="121">
        <f>'Утв. 2021'!H12</f>
        <v>1230.6300000000001</v>
      </c>
      <c r="L14" s="121">
        <f>'Утв. 2021'!I12</f>
        <v>1230.6300000000001</v>
      </c>
      <c r="M14" s="121">
        <f>'Утв. 2021'!J12</f>
        <v>1230.6300000000001</v>
      </c>
      <c r="N14" s="121">
        <f>'Утв. 2021'!K12</f>
        <v>1230.6300000000001</v>
      </c>
      <c r="O14" s="121">
        <f>'Утв. 2021'!L12</f>
        <v>1230.6300000000001</v>
      </c>
      <c r="P14" s="180">
        <f>'Утв. 2021'!M12</f>
        <v>1230.6300000000001</v>
      </c>
      <c r="Q14" s="162">
        <v>891.82725853415491</v>
      </c>
      <c r="R14" s="121">
        <v>891.12737935450889</v>
      </c>
      <c r="S14" s="121">
        <v>953.07148664438841</v>
      </c>
      <c r="T14" s="121">
        <v>1638.0600376305295</v>
      </c>
      <c r="U14" s="121">
        <v>1621.2185671661102</v>
      </c>
      <c r="V14" s="121">
        <v>1615.0532383620648</v>
      </c>
      <c r="W14" s="121">
        <v>1804.515554448298</v>
      </c>
      <c r="X14" s="121">
        <v>1830.466908549814</v>
      </c>
      <c r="Y14" s="121">
        <v>1455.3304419836495</v>
      </c>
      <c r="Z14" s="121">
        <v>905.19612830752499</v>
      </c>
      <c r="AA14" s="121">
        <v>1049.7189415243799</v>
      </c>
      <c r="AB14" s="180">
        <v>1079.5552882694765</v>
      </c>
      <c r="AC14" s="82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92"/>
      <c r="AO14" s="191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93"/>
      <c r="BA14" s="82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92"/>
      <c r="BM14" s="191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93"/>
      <c r="BY14" s="213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5"/>
      <c r="CL14" s="191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93"/>
      <c r="CY14" s="208"/>
      <c r="CZ14" s="82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92"/>
    </row>
    <row r="15" spans="1:117" ht="16.5" customHeight="1" x14ac:dyDescent="0.25">
      <c r="A15" s="82"/>
      <c r="B15" s="56" t="s">
        <v>132</v>
      </c>
      <c r="C15" s="88" t="s">
        <v>90</v>
      </c>
      <c r="D15" s="260">
        <f t="shared" si="0"/>
        <v>894.60440400408652</v>
      </c>
      <c r="E15" s="162">
        <f>'Утв. 2021'!B13</f>
        <v>732.45</v>
      </c>
      <c r="F15" s="121">
        <f>'Утв. 2021'!C13</f>
        <v>732.45</v>
      </c>
      <c r="G15" s="121">
        <f>'Утв. 2021'!D13</f>
        <v>732.45</v>
      </c>
      <c r="H15" s="121">
        <f>'Утв. 2021'!E13</f>
        <v>732.45</v>
      </c>
      <c r="I15" s="121">
        <f>'Утв. 2021'!F13</f>
        <v>732.45</v>
      </c>
      <c r="J15" s="121">
        <f>'Утв. 2021'!G13</f>
        <v>732.45</v>
      </c>
      <c r="K15" s="121">
        <f>'Утв. 2021'!H13</f>
        <v>751.61</v>
      </c>
      <c r="L15" s="121">
        <f>'Утв. 2021'!I13</f>
        <v>751.61</v>
      </c>
      <c r="M15" s="121">
        <f>'Утв. 2021'!J13</f>
        <v>751.61</v>
      </c>
      <c r="N15" s="121">
        <f>'Утв. 2021'!K13</f>
        <v>751.61</v>
      </c>
      <c r="O15" s="121">
        <f>'Утв. 2021'!L13</f>
        <v>751.61</v>
      </c>
      <c r="P15" s="180">
        <f>'Утв. 2021'!M13</f>
        <v>751.61</v>
      </c>
      <c r="Q15" s="162">
        <v>1022.9469709216347</v>
      </c>
      <c r="R15" s="121">
        <v>1047.2834371535237</v>
      </c>
      <c r="S15" s="121">
        <v>1047.9701582470884</v>
      </c>
      <c r="T15" s="121">
        <v>1004.8236141192042</v>
      </c>
      <c r="U15" s="121">
        <v>998.56837356366793</v>
      </c>
      <c r="V15" s="121">
        <v>2504.3576225562797</v>
      </c>
      <c r="W15" s="121">
        <v>3065.1946600418178</v>
      </c>
      <c r="X15" s="121">
        <v>3061.351740226055</v>
      </c>
      <c r="Y15" s="121">
        <v>1601.181834504061</v>
      </c>
      <c r="Z15" s="121">
        <v>1276.2786025215162</v>
      </c>
      <c r="AA15" s="121">
        <v>1149.2312439619868</v>
      </c>
      <c r="AB15" s="180">
        <v>1071.1015055767298</v>
      </c>
      <c r="AC15" s="82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92"/>
      <c r="AO15" s="191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93"/>
      <c r="BA15" s="82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92"/>
      <c r="BM15" s="191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93"/>
      <c r="BY15" s="213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5"/>
      <c r="CL15" s="191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93"/>
      <c r="CY15" s="208"/>
      <c r="CZ15" s="82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92"/>
    </row>
    <row r="16" spans="1:117" ht="16.5" customHeight="1" x14ac:dyDescent="0.25">
      <c r="A16" s="82"/>
      <c r="B16" s="56" t="s">
        <v>144</v>
      </c>
      <c r="C16" s="88" t="s">
        <v>90</v>
      </c>
      <c r="D16" s="260">
        <f t="shared" si="0"/>
        <v>841.18632504553148</v>
      </c>
      <c r="E16" s="162">
        <f>'Утв. 2021'!B14</f>
        <v>995.7</v>
      </c>
      <c r="F16" s="121">
        <f>'Утв. 2021'!C14</f>
        <v>995.7</v>
      </c>
      <c r="G16" s="121">
        <f>'Утв. 2021'!D14</f>
        <v>995.7</v>
      </c>
      <c r="H16" s="121">
        <f>'Утв. 2021'!E14</f>
        <v>995.7</v>
      </c>
      <c r="I16" s="121">
        <f>'Утв. 2021'!F14</f>
        <v>995.7</v>
      </c>
      <c r="J16" s="121">
        <f>'Утв. 2021'!G14</f>
        <v>995.7</v>
      </c>
      <c r="K16" s="121">
        <f>'Утв. 2021'!H14</f>
        <v>1026.4000000000001</v>
      </c>
      <c r="L16" s="121">
        <f>'Утв. 2021'!I14</f>
        <v>1026.4000000000001</v>
      </c>
      <c r="M16" s="121">
        <f>'Утв. 2021'!J14</f>
        <v>1026.4000000000001</v>
      </c>
      <c r="N16" s="121">
        <f>'Утв. 2021'!K14</f>
        <v>1026.4000000000001</v>
      </c>
      <c r="O16" s="121">
        <f>'Утв. 2021'!L14</f>
        <v>1026.4000000000001</v>
      </c>
      <c r="P16" s="180">
        <f>'Утв. 2021'!M14</f>
        <v>1026.4000000000001</v>
      </c>
      <c r="Q16" s="162">
        <v>1039.2407018206607</v>
      </c>
      <c r="R16" s="121">
        <v>956.40736669139585</v>
      </c>
      <c r="S16" s="121">
        <v>990.11985192160807</v>
      </c>
      <c r="T16" s="121">
        <v>994.50130211588191</v>
      </c>
      <c r="U16" s="121">
        <v>997.76940626875989</v>
      </c>
      <c r="V16" s="121">
        <v>1062.0204951286239</v>
      </c>
      <c r="W16" s="121">
        <v>1117.381048028946</v>
      </c>
      <c r="X16" s="121">
        <v>1346.6939665187012</v>
      </c>
      <c r="Y16" s="121">
        <v>1158.6082150375096</v>
      </c>
      <c r="Z16" s="121">
        <v>1033.5193687860278</v>
      </c>
      <c r="AA16" s="121">
        <v>1062.8032719004366</v>
      </c>
      <c r="AB16" s="180">
        <v>1065.2849184681556</v>
      </c>
      <c r="AC16" s="82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92"/>
      <c r="AO16" s="191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93"/>
      <c r="BA16" s="82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92"/>
      <c r="BM16" s="191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93"/>
      <c r="BY16" s="213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5"/>
      <c r="CL16" s="191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93"/>
      <c r="CY16" s="208"/>
      <c r="CZ16" s="82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92"/>
    </row>
    <row r="17" spans="1:119" ht="16.5" customHeight="1" x14ac:dyDescent="0.25">
      <c r="A17" s="82"/>
      <c r="B17" s="56" t="s">
        <v>133</v>
      </c>
      <c r="C17" s="88" t="s">
        <v>90</v>
      </c>
      <c r="D17" s="260">
        <f t="shared" si="0"/>
        <v>1486.3307706965193</v>
      </c>
      <c r="E17" s="162">
        <f>'Утв. 2021'!B15</f>
        <v>943.33</v>
      </c>
      <c r="F17" s="121">
        <f>'Утв. 2021'!C15</f>
        <v>943.33</v>
      </c>
      <c r="G17" s="121">
        <f>'Утв. 2021'!D15</f>
        <v>943.33</v>
      </c>
      <c r="H17" s="121">
        <f>'Утв. 2021'!E15</f>
        <v>943.33</v>
      </c>
      <c r="I17" s="121">
        <f>'Утв. 2021'!F15</f>
        <v>943.33</v>
      </c>
      <c r="J17" s="121">
        <f>'Утв. 2021'!G15</f>
        <v>943.33</v>
      </c>
      <c r="K17" s="121">
        <f>'Утв. 2021'!H15</f>
        <v>1057.9000000000001</v>
      </c>
      <c r="L17" s="121">
        <f>'Утв. 2021'!I15</f>
        <v>1057.9000000000001</v>
      </c>
      <c r="M17" s="121">
        <f>'Утв. 2021'!J15</f>
        <v>1057.9000000000001</v>
      </c>
      <c r="N17" s="121">
        <f>'Утв. 2021'!K15</f>
        <v>1057.9000000000001</v>
      </c>
      <c r="O17" s="121">
        <f>'Утв. 2021'!L15</f>
        <v>977.53</v>
      </c>
      <c r="P17" s="180">
        <f>'Утв. 2021'!M15</f>
        <v>972.24</v>
      </c>
      <c r="Q17" s="162">
        <v>1581.6119749415627</v>
      </c>
      <c r="R17" s="121">
        <v>1296.4692522153937</v>
      </c>
      <c r="S17" s="121">
        <v>1118.1280702399899</v>
      </c>
      <c r="T17" s="121">
        <v>1739.2865749267526</v>
      </c>
      <c r="U17" s="121">
        <v>12287.345211230344</v>
      </c>
      <c r="V17" s="121">
        <v>3366.6866581253657</v>
      </c>
      <c r="W17" s="121">
        <v>3784.1048672230163</v>
      </c>
      <c r="X17" s="121">
        <v>3275.1351652219651</v>
      </c>
      <c r="Y17" s="121">
        <v>3275.1351652219651</v>
      </c>
      <c r="Z17" s="121">
        <v>1631.7879104783256</v>
      </c>
      <c r="AA17" s="121">
        <v>1436.8053468679257</v>
      </c>
      <c r="AB17" s="180">
        <v>1812.5525883694299</v>
      </c>
      <c r="AC17" s="82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92"/>
      <c r="AO17" s="191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93"/>
      <c r="BA17" s="82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92"/>
      <c r="BM17" s="191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93"/>
      <c r="BY17" s="213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5"/>
      <c r="CL17" s="191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93"/>
      <c r="CY17" s="208"/>
      <c r="CZ17" s="82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92"/>
    </row>
    <row r="18" spans="1:119" ht="16.5" customHeight="1" x14ac:dyDescent="0.25">
      <c r="A18" s="82"/>
      <c r="B18" s="56" t="s">
        <v>134</v>
      </c>
      <c r="C18" s="88" t="s">
        <v>90</v>
      </c>
      <c r="D18" s="260">
        <f t="shared" si="0"/>
        <v>1175.3349596029191</v>
      </c>
      <c r="E18" s="162">
        <f>'Утв. 2021'!B17</f>
        <v>938.79</v>
      </c>
      <c r="F18" s="121">
        <f>'Утв. 2021'!C17</f>
        <v>938.79</v>
      </c>
      <c r="G18" s="121">
        <f>'Утв. 2021'!D17</f>
        <v>938.79</v>
      </c>
      <c r="H18" s="121">
        <f>'Утв. 2021'!E17</f>
        <v>938.79</v>
      </c>
      <c r="I18" s="121">
        <f>'Утв. 2021'!F17</f>
        <v>938.79</v>
      </c>
      <c r="J18" s="121">
        <f>'Утв. 2021'!G17</f>
        <v>938.79</v>
      </c>
      <c r="K18" s="121">
        <f>'Утв. 2021'!H17</f>
        <v>967.3</v>
      </c>
      <c r="L18" s="121">
        <f>'Утв. 2021'!I17</f>
        <v>967.3</v>
      </c>
      <c r="M18" s="121">
        <f>'Утв. 2021'!J17</f>
        <v>967.3</v>
      </c>
      <c r="N18" s="121">
        <f>'Утв. 2021'!K17</f>
        <v>967.3</v>
      </c>
      <c r="O18" s="121">
        <f>'Утв. 2021'!L17</f>
        <v>967.3</v>
      </c>
      <c r="P18" s="180">
        <f>'Утв. 2021'!M17</f>
        <v>967.3</v>
      </c>
      <c r="Q18" s="162">
        <v>1289.1180321136737</v>
      </c>
      <c r="R18" s="121">
        <v>1197.6357431433055</v>
      </c>
      <c r="S18" s="121">
        <v>1249.7426911283471</v>
      </c>
      <c r="T18" s="121">
        <v>1223.1545258718436</v>
      </c>
      <c r="U18" s="121">
        <v>1656.4585584369495</v>
      </c>
      <c r="V18" s="121">
        <v>1979.3597163358156</v>
      </c>
      <c r="W18" s="121">
        <v>1933.9531266469007</v>
      </c>
      <c r="X18" s="121">
        <v>2340.6387836794001</v>
      </c>
      <c r="Y18" s="121">
        <v>2352.6540587009276</v>
      </c>
      <c r="Z18" s="121">
        <v>1423.6418540707514</v>
      </c>
      <c r="AA18" s="121">
        <v>1302.1613369581371</v>
      </c>
      <c r="AB18" s="180">
        <v>1218.901886133905</v>
      </c>
      <c r="AC18" s="82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92"/>
      <c r="AO18" s="191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93"/>
      <c r="BA18" s="82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92"/>
      <c r="BM18" s="191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93"/>
      <c r="BY18" s="213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5"/>
      <c r="CL18" s="191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93"/>
      <c r="CY18" s="208"/>
      <c r="CZ18" s="82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92"/>
    </row>
    <row r="19" spans="1:119" ht="16.5" customHeight="1" x14ac:dyDescent="0.25">
      <c r="A19" s="82"/>
      <c r="B19" s="56" t="s">
        <v>216</v>
      </c>
      <c r="C19" s="88" t="s">
        <v>90</v>
      </c>
      <c r="D19" s="260">
        <f t="shared" si="0"/>
        <v>927.73470862876889</v>
      </c>
      <c r="E19" s="162">
        <f>'Утв. 2021'!B18</f>
        <v>1142.3900000000001</v>
      </c>
      <c r="F19" s="121">
        <f>'Утв. 2021'!C18</f>
        <v>1142.3900000000001</v>
      </c>
      <c r="G19" s="121">
        <f>'Утв. 2021'!D18</f>
        <v>1142.3900000000001</v>
      </c>
      <c r="H19" s="121">
        <f>'Утв. 2021'!E18</f>
        <v>1142.3900000000001</v>
      </c>
      <c r="I19" s="121">
        <f>'Утв. 2021'!F18</f>
        <v>1142.3900000000001</v>
      </c>
      <c r="J19" s="121">
        <f>'Утв. 2021'!G18</f>
        <v>1142.3900000000001</v>
      </c>
      <c r="K19" s="121">
        <f>'Утв. 2021'!H18</f>
        <v>1177.48</v>
      </c>
      <c r="L19" s="121">
        <f>'Утв. 2021'!I18</f>
        <v>1177.48</v>
      </c>
      <c r="M19" s="121">
        <f>'Утв. 2021'!J18</f>
        <v>1177.48</v>
      </c>
      <c r="N19" s="121">
        <f>'Утв. 2021'!K18</f>
        <v>1177.48</v>
      </c>
      <c r="O19" s="121">
        <f>'Утв. 2021'!L18</f>
        <v>1177.48</v>
      </c>
      <c r="P19" s="180">
        <f>'Утв. 2021'!M18</f>
        <v>1177.48</v>
      </c>
      <c r="Q19" s="162">
        <v>1087.1730107334608</v>
      </c>
      <c r="R19" s="121">
        <v>1082.3009089238562</v>
      </c>
      <c r="S19" s="121">
        <v>1150.7292236825936</v>
      </c>
      <c r="T19" s="121">
        <v>1171.8167365374336</v>
      </c>
      <c r="U19" s="121">
        <v>1292.1113183543221</v>
      </c>
      <c r="V19" s="121">
        <v>1271.4676222349278</v>
      </c>
      <c r="W19" s="121">
        <v>1300.5767553432515</v>
      </c>
      <c r="X19" s="121">
        <v>1191.8833256616592</v>
      </c>
      <c r="Y19" s="121">
        <v>1192.1106107179803</v>
      </c>
      <c r="Z19" s="121">
        <v>1325.3376653054588</v>
      </c>
      <c r="AA19" s="121">
        <v>1114.8545271618248</v>
      </c>
      <c r="AB19" s="180">
        <v>1344.4554056233865</v>
      </c>
      <c r="AC19" s="82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92"/>
      <c r="AO19" s="191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93"/>
      <c r="BA19" s="82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92"/>
      <c r="BM19" s="191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93"/>
      <c r="BY19" s="213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5"/>
      <c r="CL19" s="191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93"/>
      <c r="CY19" s="208"/>
      <c r="CZ19" s="82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92"/>
    </row>
    <row r="20" spans="1:119" ht="16.5" customHeight="1" x14ac:dyDescent="0.25">
      <c r="A20" s="82"/>
      <c r="B20" s="56" t="s">
        <v>135</v>
      </c>
      <c r="C20" s="88" t="s">
        <v>90</v>
      </c>
      <c r="D20" s="260">
        <f t="shared" si="0"/>
        <v>1122.4238317364104</v>
      </c>
      <c r="E20" s="162">
        <f>'Утв. 2021'!B19</f>
        <v>767.43</v>
      </c>
      <c r="F20" s="121">
        <f>'Утв. 2021'!C19</f>
        <v>767.43</v>
      </c>
      <c r="G20" s="121">
        <f>'Утв. 2021'!D19</f>
        <v>767.43</v>
      </c>
      <c r="H20" s="121">
        <f>'Утв. 2021'!E19</f>
        <v>767.43</v>
      </c>
      <c r="I20" s="121">
        <f>'Утв. 2021'!F19</f>
        <v>767.43</v>
      </c>
      <c r="J20" s="121">
        <f>'Утв. 2021'!G19</f>
        <v>767.43</v>
      </c>
      <c r="K20" s="121">
        <f>'Утв. 2021'!H19</f>
        <v>814.99</v>
      </c>
      <c r="L20" s="121">
        <f>'Утв. 2021'!I19</f>
        <v>814.99</v>
      </c>
      <c r="M20" s="121">
        <f>'Утв. 2021'!J19</f>
        <v>814.99</v>
      </c>
      <c r="N20" s="121">
        <f>'Утв. 2021'!K19</f>
        <v>814.99</v>
      </c>
      <c r="O20" s="121">
        <f>'Утв. 2021'!L19</f>
        <v>791.34</v>
      </c>
      <c r="P20" s="180">
        <f>'Утв. 2021'!M19</f>
        <v>790.95</v>
      </c>
      <c r="Q20" s="162">
        <v>1143.5136661693818</v>
      </c>
      <c r="R20" s="121">
        <v>1093.6128000033382</v>
      </c>
      <c r="S20" s="121">
        <v>1004.162759109778</v>
      </c>
      <c r="T20" s="121">
        <v>1151.4274115390019</v>
      </c>
      <c r="U20" s="121">
        <v>1333.9400555085861</v>
      </c>
      <c r="V20" s="121">
        <v>1252.5486672801851</v>
      </c>
      <c r="W20" s="121">
        <v>1478.1432095653649</v>
      </c>
      <c r="X20" s="121">
        <v>1707.4929293519895</v>
      </c>
      <c r="Y20" s="121">
        <v>1885.4527755155721</v>
      </c>
      <c r="Z20" s="121">
        <v>1218.2586448109289</v>
      </c>
      <c r="AA20" s="121">
        <v>1155.7917809213795</v>
      </c>
      <c r="AB20" s="180">
        <v>1102.1868426407168</v>
      </c>
      <c r="AC20" s="82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92"/>
      <c r="AO20" s="191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93"/>
      <c r="BA20" s="82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92"/>
      <c r="BM20" s="191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93"/>
      <c r="BY20" s="213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5"/>
      <c r="CL20" s="191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93"/>
      <c r="CY20" s="208"/>
      <c r="CZ20" s="82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92"/>
    </row>
    <row r="21" spans="1:119" ht="16.5" customHeight="1" x14ac:dyDescent="0.25">
      <c r="A21" s="82"/>
      <c r="B21" s="56" t="s">
        <v>145</v>
      </c>
      <c r="C21" s="88" t="s">
        <v>90</v>
      </c>
      <c r="D21" s="260">
        <f t="shared" si="0"/>
        <v>963.53757367905655</v>
      </c>
      <c r="E21" s="162">
        <f>'Утв. 2021'!B20</f>
        <v>909.67</v>
      </c>
      <c r="F21" s="121">
        <f>'Утв. 2021'!C20</f>
        <v>909.67</v>
      </c>
      <c r="G21" s="121">
        <f>'Утв. 2021'!D20</f>
        <v>909.67</v>
      </c>
      <c r="H21" s="121">
        <f>'Утв. 2021'!E20</f>
        <v>909.67</v>
      </c>
      <c r="I21" s="121">
        <f>'Утв. 2021'!F20</f>
        <v>890.41</v>
      </c>
      <c r="J21" s="121">
        <f>'Утв. 2021'!G20</f>
        <v>909.67</v>
      </c>
      <c r="K21" s="121">
        <f>'Утв. 2021'!H20</f>
        <v>937.27</v>
      </c>
      <c r="L21" s="121">
        <f>'Утв. 2021'!I20</f>
        <v>937.27</v>
      </c>
      <c r="M21" s="121">
        <f>'Утв. 2021'!J20</f>
        <v>937.27</v>
      </c>
      <c r="N21" s="121">
        <f>'Утв. 2021'!K20</f>
        <v>937.27</v>
      </c>
      <c r="O21" s="121">
        <f>'Утв. 2021'!L20</f>
        <v>917.42</v>
      </c>
      <c r="P21" s="180">
        <f>'Утв. 2021'!M20</f>
        <v>937.27</v>
      </c>
      <c r="Q21" s="162">
        <v>1066.3941158944567</v>
      </c>
      <c r="R21" s="121">
        <v>1091.5466576112594</v>
      </c>
      <c r="S21" s="121">
        <v>1034.1158146211453</v>
      </c>
      <c r="T21" s="121">
        <v>1350.0958800219748</v>
      </c>
      <c r="U21" s="121">
        <v>1246.0353392935872</v>
      </c>
      <c r="V21" s="121">
        <v>1278.7447629684241</v>
      </c>
      <c r="W21" s="121">
        <v>1494.0018380789722</v>
      </c>
      <c r="X21" s="121">
        <v>1396.2769914337644</v>
      </c>
      <c r="Y21" s="121">
        <v>1153.3706913304097</v>
      </c>
      <c r="Z21" s="121">
        <v>927.35221249264566</v>
      </c>
      <c r="AA21" s="121">
        <v>877.3665185687754</v>
      </c>
      <c r="AB21" s="180">
        <v>1030.7820619022061</v>
      </c>
      <c r="AC21" s="82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92"/>
      <c r="AO21" s="191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93"/>
      <c r="BA21" s="82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92"/>
      <c r="BM21" s="191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93"/>
      <c r="BY21" s="213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5"/>
      <c r="CL21" s="191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93"/>
      <c r="CY21" s="208"/>
      <c r="CZ21" s="82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92"/>
    </row>
    <row r="22" spans="1:119" ht="16.5" customHeight="1" x14ac:dyDescent="0.25">
      <c r="A22" s="82"/>
      <c r="B22" s="56" t="s">
        <v>262</v>
      </c>
      <c r="C22" s="88" t="s">
        <v>90</v>
      </c>
      <c r="D22" s="260">
        <f t="shared" si="0"/>
        <v>1093.7573010463097</v>
      </c>
      <c r="E22" s="162">
        <f>'Утв. 2021'!B21</f>
        <v>823.58</v>
      </c>
      <c r="F22" s="121">
        <f>'Утв. 2021'!C21</f>
        <v>823.58</v>
      </c>
      <c r="G22" s="121">
        <f>'Утв. 2021'!D21</f>
        <v>823.58</v>
      </c>
      <c r="H22" s="121">
        <f>'Утв. 2021'!E21</f>
        <v>823.58</v>
      </c>
      <c r="I22" s="121">
        <f>'Утв. 2021'!F21</f>
        <v>823.58</v>
      </c>
      <c r="J22" s="121">
        <f>'Утв. 2021'!G21</f>
        <v>823.58</v>
      </c>
      <c r="K22" s="121">
        <f>'Утв. 2021'!H21</f>
        <v>847.07</v>
      </c>
      <c r="L22" s="121">
        <f>'Утв. 2021'!I21</f>
        <v>847.07</v>
      </c>
      <c r="M22" s="121">
        <f>'Утв. 2021'!J21</f>
        <v>847.07</v>
      </c>
      <c r="N22" s="121">
        <f>'Утв. 2021'!K21</f>
        <v>847.07</v>
      </c>
      <c r="O22" s="121">
        <f>'Утв. 2021'!L21</f>
        <v>847.07</v>
      </c>
      <c r="P22" s="180">
        <f>'Утв. 2021'!M21</f>
        <v>847.07</v>
      </c>
      <c r="Q22" s="162">
        <v>1127.1345319119082</v>
      </c>
      <c r="R22" s="121">
        <v>1199.9528201015544</v>
      </c>
      <c r="S22" s="121">
        <v>1332.4093248447971</v>
      </c>
      <c r="T22" s="121">
        <v>1159.0719853761577</v>
      </c>
      <c r="U22" s="121">
        <v>1582.3118477458227</v>
      </c>
      <c r="V22" s="121">
        <v>1858.4015357481462</v>
      </c>
      <c r="W22" s="121">
        <v>1977.3903568106434</v>
      </c>
      <c r="X22" s="121">
        <v>1858.5940875930428</v>
      </c>
      <c r="Y22" s="121">
        <v>1654.8461370194893</v>
      </c>
      <c r="Z22" s="121">
        <v>1390.969611334142</v>
      </c>
      <c r="AA22" s="121">
        <v>1252.8278559424743</v>
      </c>
      <c r="AB22" s="180">
        <v>1079.254561054956</v>
      </c>
      <c r="AC22" s="82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92"/>
      <c r="AO22" s="191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93"/>
      <c r="BA22" s="82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92"/>
      <c r="BM22" s="191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93"/>
      <c r="BY22" s="213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5"/>
      <c r="CL22" s="191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93"/>
      <c r="CY22" s="208"/>
      <c r="CZ22" s="82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92"/>
    </row>
    <row r="23" spans="1:119" ht="16.5" customHeight="1" x14ac:dyDescent="0.25">
      <c r="A23" s="82"/>
      <c r="B23" s="56" t="s">
        <v>263</v>
      </c>
      <c r="C23" s="88" t="s">
        <v>90</v>
      </c>
      <c r="D23" s="260"/>
      <c r="E23" s="162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80"/>
      <c r="Q23" s="162">
        <v>1370.6692312239413</v>
      </c>
      <c r="R23" s="121">
        <v>1257.6178998930748</v>
      </c>
      <c r="S23" s="121">
        <v>1325.2948132500419</v>
      </c>
      <c r="T23" s="121">
        <v>1338.9776539834861</v>
      </c>
      <c r="U23" s="121">
        <v>1703.2751805171097</v>
      </c>
      <c r="V23" s="121">
        <v>1714.2031835711616</v>
      </c>
      <c r="W23" s="121">
        <v>1873.6441948580264</v>
      </c>
      <c r="X23" s="121">
        <v>1717.2335530060107</v>
      </c>
      <c r="Y23" s="121">
        <v>1623.8370886561047</v>
      </c>
      <c r="Z23" s="121">
        <v>1474.7524960282449</v>
      </c>
      <c r="AA23" s="121">
        <v>1366.3218945817603</v>
      </c>
      <c r="AB23" s="180">
        <v>1377.1556270979968</v>
      </c>
      <c r="AC23" s="82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92"/>
      <c r="AO23" s="191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93"/>
      <c r="BA23" s="82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92"/>
      <c r="BM23" s="191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93"/>
      <c r="BY23" s="213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5"/>
      <c r="CL23" s="191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93"/>
      <c r="CY23" s="208"/>
      <c r="CZ23" s="82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92"/>
    </row>
    <row r="24" spans="1:119" ht="16.5" customHeight="1" x14ac:dyDescent="0.25">
      <c r="A24" s="82"/>
      <c r="B24" s="56" t="s">
        <v>137</v>
      </c>
      <c r="C24" s="88" t="s">
        <v>90</v>
      </c>
      <c r="D24" s="260">
        <f t="shared" ref="D24:D31" si="1">D51</f>
        <v>1047.6376753857114</v>
      </c>
      <c r="E24" s="162">
        <f>'Утв. 2021'!B22</f>
        <v>857.44</v>
      </c>
      <c r="F24" s="121">
        <f>'Утв. 2021'!C22</f>
        <v>857.44</v>
      </c>
      <c r="G24" s="121">
        <f>'Утв. 2021'!D22</f>
        <v>857.44</v>
      </c>
      <c r="H24" s="121">
        <f>'Утв. 2021'!E22</f>
        <v>857.44</v>
      </c>
      <c r="I24" s="121">
        <f>'Утв. 2021'!F22</f>
        <v>854.77</v>
      </c>
      <c r="J24" s="121">
        <f>'Утв. 2021'!G22</f>
        <v>857.44</v>
      </c>
      <c r="K24" s="121">
        <f>'Утв. 2021'!H22</f>
        <v>883</v>
      </c>
      <c r="L24" s="121">
        <f>'Утв. 2021'!I22</f>
        <v>883</v>
      </c>
      <c r="M24" s="121">
        <f>'Утв. 2021'!J22</f>
        <v>883</v>
      </c>
      <c r="N24" s="121">
        <f>'Утв. 2021'!K22</f>
        <v>883</v>
      </c>
      <c r="O24" s="121">
        <f>'Утв. 2021'!L22</f>
        <v>880.25</v>
      </c>
      <c r="P24" s="180">
        <f>'Утв. 2021'!M22</f>
        <v>883</v>
      </c>
      <c r="Q24" s="162">
        <v>1081.9490421898968</v>
      </c>
      <c r="R24" s="121">
        <v>1004.5726875348906</v>
      </c>
      <c r="S24" s="121">
        <v>1007.6248191281085</v>
      </c>
      <c r="T24" s="121">
        <v>1025.6749188288932</v>
      </c>
      <c r="U24" s="121">
        <v>1431.0582779787969</v>
      </c>
      <c r="V24" s="121">
        <v>1590.9392513993739</v>
      </c>
      <c r="W24" s="121">
        <v>1692.2200021072049</v>
      </c>
      <c r="X24" s="121">
        <v>1786.7627279391234</v>
      </c>
      <c r="Y24" s="121">
        <v>1764.940151298553</v>
      </c>
      <c r="Z24" s="121">
        <v>1181.7845486547851</v>
      </c>
      <c r="AA24" s="121">
        <v>1106.2710140907898</v>
      </c>
      <c r="AB24" s="180">
        <v>1214.5109227758646</v>
      </c>
      <c r="AC24" s="82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92"/>
      <c r="AO24" s="191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93"/>
      <c r="BA24" s="82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92"/>
      <c r="BM24" s="191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93"/>
      <c r="BY24" s="213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5"/>
      <c r="CL24" s="191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93"/>
      <c r="CY24" s="208"/>
      <c r="CZ24" s="82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92"/>
    </row>
    <row r="25" spans="1:119" ht="16.5" customHeight="1" x14ac:dyDescent="0.25">
      <c r="A25" s="82"/>
      <c r="B25" s="56" t="s">
        <v>146</v>
      </c>
      <c r="C25" s="88" t="s">
        <v>90</v>
      </c>
      <c r="D25" s="260">
        <f t="shared" si="1"/>
        <v>978.20819696824594</v>
      </c>
      <c r="E25" s="162">
        <f>'Утв. 2021'!B23</f>
        <v>870.28</v>
      </c>
      <c r="F25" s="121">
        <f>'Утв. 2021'!C23</f>
        <v>870.28</v>
      </c>
      <c r="G25" s="121">
        <f>'Утв. 2021'!D23</f>
        <v>870.28</v>
      </c>
      <c r="H25" s="121">
        <f>'Утв. 2021'!E23</f>
        <v>870.28</v>
      </c>
      <c r="I25" s="121">
        <f>'Утв. 2021'!F23</f>
        <v>866.6</v>
      </c>
      <c r="J25" s="121">
        <f>'Утв. 2021'!G23</f>
        <v>870.28</v>
      </c>
      <c r="K25" s="121">
        <f>'Утв. 2021'!H23</f>
        <v>896.78</v>
      </c>
      <c r="L25" s="121">
        <f>'Утв. 2021'!I23</f>
        <v>896.78</v>
      </c>
      <c r="M25" s="121">
        <f>'Утв. 2021'!J23</f>
        <v>896.78</v>
      </c>
      <c r="N25" s="121">
        <f>'Утв. 2021'!K23</f>
        <v>896.78</v>
      </c>
      <c r="O25" s="121">
        <f>'Утв. 2021'!L23</f>
        <v>892.98</v>
      </c>
      <c r="P25" s="180">
        <f>'Утв. 2021'!M23</f>
        <v>896.78</v>
      </c>
      <c r="Q25" s="162">
        <v>1055.4557916541937</v>
      </c>
      <c r="R25" s="121">
        <v>1501.652365373481</v>
      </c>
      <c r="S25" s="121">
        <v>1733.1112598295736</v>
      </c>
      <c r="T25" s="121">
        <v>2270.1177101026892</v>
      </c>
      <c r="U25" s="121">
        <v>2147.9003606558572</v>
      </c>
      <c r="V25" s="121">
        <v>2189.4668880108138</v>
      </c>
      <c r="W25" s="121">
        <v>2254.3617099325838</v>
      </c>
      <c r="X25" s="121">
        <v>2451.9701277692516</v>
      </c>
      <c r="Y25" s="121">
        <v>2238.6480057095814</v>
      </c>
      <c r="Z25" s="121">
        <v>2474.3226085356828</v>
      </c>
      <c r="AA25" s="121">
        <v>1782.782543584425</v>
      </c>
      <c r="AB25" s="180">
        <v>1401.3357252572805</v>
      </c>
      <c r="AC25" s="82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92"/>
      <c r="AO25" s="191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93"/>
      <c r="BA25" s="82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92"/>
      <c r="BM25" s="191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93"/>
      <c r="BY25" s="213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5"/>
      <c r="CL25" s="191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93"/>
      <c r="CY25" s="208"/>
      <c r="CZ25" s="82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92"/>
    </row>
    <row r="26" spans="1:119" ht="16.5" customHeight="1" x14ac:dyDescent="0.25">
      <c r="A26" s="82"/>
      <c r="B26" s="56" t="s">
        <v>138</v>
      </c>
      <c r="C26" s="88" t="s">
        <v>90</v>
      </c>
      <c r="D26" s="260">
        <f t="shared" si="1"/>
        <v>1092.6812835200112</v>
      </c>
      <c r="E26" s="162">
        <f>'Утв. 2021'!B24</f>
        <v>837.57</v>
      </c>
      <c r="F26" s="121">
        <f>'Утв. 2021'!C24</f>
        <v>837.57</v>
      </c>
      <c r="G26" s="121">
        <f>'Утв. 2021'!D24</f>
        <v>837.57</v>
      </c>
      <c r="H26" s="121">
        <f>'Утв. 2021'!E24</f>
        <v>837.57</v>
      </c>
      <c r="I26" s="121">
        <f>'Утв. 2021'!F24</f>
        <v>837.57</v>
      </c>
      <c r="J26" s="121">
        <f>'Утв. 2021'!G24</f>
        <v>837.57</v>
      </c>
      <c r="K26" s="121">
        <f>'Утв. 2021'!H24</f>
        <v>861.23</v>
      </c>
      <c r="L26" s="121">
        <f>'Утв. 2021'!I24</f>
        <v>861.23</v>
      </c>
      <c r="M26" s="121">
        <f>'Утв. 2021'!J24</f>
        <v>861.23</v>
      </c>
      <c r="N26" s="121">
        <f>'Утв. 2021'!K24</f>
        <v>861.23</v>
      </c>
      <c r="O26" s="121">
        <f>'Утв. 2021'!L24</f>
        <v>861.23</v>
      </c>
      <c r="P26" s="180">
        <f>'Утв. 2021'!M24</f>
        <v>861.23</v>
      </c>
      <c r="Q26" s="162">
        <v>1092.2074376479982</v>
      </c>
      <c r="R26" s="121">
        <v>1091.3525494750002</v>
      </c>
      <c r="S26" s="121">
        <v>1036.8822686986364</v>
      </c>
      <c r="T26" s="121">
        <v>1319.5625039968402</v>
      </c>
      <c r="U26" s="121">
        <v>1475.9811245809055</v>
      </c>
      <c r="V26" s="121">
        <v>1622.0945654142829</v>
      </c>
      <c r="W26" s="121">
        <v>1727.1956665076402</v>
      </c>
      <c r="X26" s="121">
        <v>1704.9861618912958</v>
      </c>
      <c r="Y26" s="121">
        <v>1633.1819770241775</v>
      </c>
      <c r="Z26" s="121">
        <v>1401.8839278302491</v>
      </c>
      <c r="AA26" s="121">
        <v>1108.025593110533</v>
      </c>
      <c r="AB26" s="180">
        <v>1130.3080258682717</v>
      </c>
      <c r="AC26" s="82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92"/>
      <c r="AO26" s="191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93"/>
      <c r="BA26" s="82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92"/>
      <c r="BM26" s="191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93"/>
      <c r="BY26" s="213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5"/>
      <c r="CL26" s="191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93"/>
      <c r="CY26" s="208"/>
      <c r="CZ26" s="82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92"/>
    </row>
    <row r="27" spans="1:119" ht="16.5" customHeight="1" x14ac:dyDescent="0.25">
      <c r="A27" s="82"/>
      <c r="B27" s="56" t="s">
        <v>139</v>
      </c>
      <c r="C27" s="88" t="s">
        <v>90</v>
      </c>
      <c r="D27" s="260">
        <f t="shared" si="1"/>
        <v>1125.3298563557946</v>
      </c>
      <c r="E27" s="162">
        <f>'Утв. 2021'!B25</f>
        <v>809.62</v>
      </c>
      <c r="F27" s="121">
        <f>'Утв. 2021'!C25</f>
        <v>809.62</v>
      </c>
      <c r="G27" s="121">
        <f>'Утв. 2021'!D25</f>
        <v>809.62</v>
      </c>
      <c r="H27" s="121">
        <f>'Утв. 2021'!E25</f>
        <v>809.62</v>
      </c>
      <c r="I27" s="121">
        <f>'Утв. 2021'!F25</f>
        <v>809.08</v>
      </c>
      <c r="J27" s="121">
        <f>'Утв. 2021'!G25</f>
        <v>809.62</v>
      </c>
      <c r="K27" s="121">
        <f>'Утв. 2021'!H25</f>
        <v>834.37</v>
      </c>
      <c r="L27" s="121">
        <f>'Утв. 2021'!I25</f>
        <v>834.37</v>
      </c>
      <c r="M27" s="121">
        <f>'Утв. 2021'!J25</f>
        <v>834.37</v>
      </c>
      <c r="N27" s="121">
        <f>'Утв. 2021'!K25</f>
        <v>834.37</v>
      </c>
      <c r="O27" s="121">
        <f>'Утв. 2021'!L25</f>
        <v>833.82</v>
      </c>
      <c r="P27" s="180">
        <f>'Утв. 2021'!M25</f>
        <v>834.37</v>
      </c>
      <c r="Q27" s="162">
        <v>1375.3029272580791</v>
      </c>
      <c r="R27" s="121">
        <v>1392.3368930663705</v>
      </c>
      <c r="S27" s="121">
        <v>1336.4932795707416</v>
      </c>
      <c r="T27" s="121">
        <v>1158.3820417714285</v>
      </c>
      <c r="U27" s="121">
        <v>1353.0345573690925</v>
      </c>
      <c r="V27" s="121">
        <v>1536.6297336929688</v>
      </c>
      <c r="W27" s="121">
        <v>1682.0493237426954</v>
      </c>
      <c r="X27" s="121">
        <v>1700.9992857074203</v>
      </c>
      <c r="Y27" s="121">
        <v>1665.8218078515924</v>
      </c>
      <c r="Z27" s="121">
        <v>1435.857194290455</v>
      </c>
      <c r="AA27" s="121">
        <v>1311.0317317154049</v>
      </c>
      <c r="AB27" s="180">
        <v>1375.4467835207706</v>
      </c>
      <c r="AC27" s="82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92"/>
      <c r="AO27" s="191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93"/>
      <c r="BA27" s="82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92"/>
      <c r="BM27" s="191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93"/>
      <c r="BY27" s="213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5"/>
      <c r="CL27" s="191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93"/>
      <c r="CY27" s="208"/>
      <c r="CZ27" s="82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92"/>
    </row>
    <row r="28" spans="1:119" ht="16.5" customHeight="1" x14ac:dyDescent="0.25">
      <c r="A28" s="82"/>
      <c r="B28" s="56" t="s">
        <v>147</v>
      </c>
      <c r="C28" s="88" t="s">
        <v>90</v>
      </c>
      <c r="D28" s="260">
        <f t="shared" si="1"/>
        <v>891.01219645804861</v>
      </c>
      <c r="E28" s="162">
        <f>'Утв. 2021'!B26</f>
        <v>867.6</v>
      </c>
      <c r="F28" s="121">
        <f>'Утв. 2021'!C26</f>
        <v>867.6</v>
      </c>
      <c r="G28" s="121">
        <f>'Утв. 2021'!D26</f>
        <v>867.6</v>
      </c>
      <c r="H28" s="121">
        <f>'Утв. 2021'!E26</f>
        <v>867.6</v>
      </c>
      <c r="I28" s="121">
        <f>'Утв. 2021'!F26</f>
        <v>867.6</v>
      </c>
      <c r="J28" s="121">
        <f>'Утв. 2021'!G26</f>
        <v>867.6</v>
      </c>
      <c r="K28" s="121">
        <f>'Утв. 2021'!H26</f>
        <v>894.35</v>
      </c>
      <c r="L28" s="121">
        <f>'Утв. 2021'!I26</f>
        <v>894.35</v>
      </c>
      <c r="M28" s="121">
        <f>'Утв. 2021'!J26</f>
        <v>894.35</v>
      </c>
      <c r="N28" s="121">
        <f>'Утв. 2021'!K26</f>
        <v>894.35</v>
      </c>
      <c r="O28" s="121">
        <f>'Утв. 2021'!L26</f>
        <v>894.35</v>
      </c>
      <c r="P28" s="180">
        <f>'Утв. 2021'!M26</f>
        <v>894.35</v>
      </c>
      <c r="Q28" s="162">
        <v>996.74312740147673</v>
      </c>
      <c r="R28" s="121">
        <v>1006.0013005582373</v>
      </c>
      <c r="S28" s="121">
        <v>995.77082928895982</v>
      </c>
      <c r="T28" s="121">
        <v>995.77082928895982</v>
      </c>
      <c r="U28" s="121">
        <v>995.77082928895982</v>
      </c>
      <c r="V28" s="121">
        <v>1231.3147943648362</v>
      </c>
      <c r="W28" s="121">
        <v>1320.0219543756191</v>
      </c>
      <c r="X28" s="121">
        <v>1243.0756205148703</v>
      </c>
      <c r="Y28" s="121">
        <v>1247.3035484707505</v>
      </c>
      <c r="Z28" s="121">
        <v>1100.4996848381606</v>
      </c>
      <c r="AA28" s="121">
        <v>1035.9682455650493</v>
      </c>
      <c r="AB28" s="180">
        <v>1025.8832023950117</v>
      </c>
      <c r="AC28" s="82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92"/>
      <c r="AO28" s="191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93"/>
      <c r="BA28" s="82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92"/>
      <c r="BM28" s="191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93"/>
      <c r="BY28" s="213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5"/>
      <c r="CL28" s="191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93"/>
      <c r="CY28" s="208"/>
      <c r="CZ28" s="82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92"/>
    </row>
    <row r="29" spans="1:119" ht="16.5" customHeight="1" x14ac:dyDescent="0.25">
      <c r="A29" s="82"/>
      <c r="B29" s="56" t="s">
        <v>140</v>
      </c>
      <c r="C29" s="88" t="s">
        <v>90</v>
      </c>
      <c r="D29" s="260">
        <f t="shared" si="1"/>
        <v>999.73967886761636</v>
      </c>
      <c r="E29" s="162">
        <f>'Утв. 2021'!B27</f>
        <v>906.63</v>
      </c>
      <c r="F29" s="121">
        <f>'Утв. 2021'!C27</f>
        <v>906.63</v>
      </c>
      <c r="G29" s="121">
        <f>'Утв. 2021'!D27</f>
        <v>906.63</v>
      </c>
      <c r="H29" s="121">
        <f>'Утв. 2021'!E27</f>
        <v>906.63</v>
      </c>
      <c r="I29" s="121">
        <f>'Утв. 2021'!F27</f>
        <v>906.63</v>
      </c>
      <c r="J29" s="121">
        <f>'Утв. 2021'!G27</f>
        <v>915.33</v>
      </c>
      <c r="K29" s="121">
        <f>'Утв. 2021'!H27</f>
        <v>933.84</v>
      </c>
      <c r="L29" s="121">
        <f>'Утв. 2021'!I27</f>
        <v>933.84</v>
      </c>
      <c r="M29" s="121">
        <f>'Утв. 2021'!J27</f>
        <v>933.84</v>
      </c>
      <c r="N29" s="121">
        <f>'Утв. 2021'!K27</f>
        <v>933.84</v>
      </c>
      <c r="O29" s="121">
        <f>'Утв. 2021'!L27</f>
        <v>933.84</v>
      </c>
      <c r="P29" s="180">
        <f>'Утв. 2021'!M27</f>
        <v>942.8</v>
      </c>
      <c r="Q29" s="162">
        <v>1019.2890106663749</v>
      </c>
      <c r="R29" s="121">
        <v>985.35571367226748</v>
      </c>
      <c r="S29" s="121">
        <v>1011.4209825799485</v>
      </c>
      <c r="T29" s="121">
        <v>1165.0109317768711</v>
      </c>
      <c r="U29" s="121">
        <v>1150.9184238228675</v>
      </c>
      <c r="V29" s="121">
        <v>1150.9184238228675</v>
      </c>
      <c r="W29" s="121">
        <v>2167.6707006224215</v>
      </c>
      <c r="X29" s="121">
        <v>2352.3462483631915</v>
      </c>
      <c r="Y29" s="121">
        <v>1341.6795529045014</v>
      </c>
      <c r="Z29" s="121">
        <v>1139.2659299281358</v>
      </c>
      <c r="AA29" s="121">
        <v>1049.3736905235535</v>
      </c>
      <c r="AB29" s="180">
        <v>1034.7553810270142</v>
      </c>
      <c r="AC29" s="82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92"/>
      <c r="AO29" s="191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93"/>
      <c r="BA29" s="82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92"/>
      <c r="BM29" s="191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93"/>
      <c r="BY29" s="213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5"/>
      <c r="CL29" s="191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93"/>
      <c r="CY29" s="208"/>
      <c r="CZ29" s="82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92"/>
    </row>
    <row r="30" spans="1:119" ht="16.5" customHeight="1" x14ac:dyDescent="0.25">
      <c r="A30" s="82"/>
      <c r="B30" s="56" t="s">
        <v>218</v>
      </c>
      <c r="C30" s="88" t="s">
        <v>90</v>
      </c>
      <c r="D30" s="260">
        <f t="shared" si="1"/>
        <v>995.4848066847378</v>
      </c>
      <c r="E30" s="162">
        <f>'Утв. 2021'!B28</f>
        <v>835.78</v>
      </c>
      <c r="F30" s="121">
        <f>'Утв. 2021'!C28</f>
        <v>835.78</v>
      </c>
      <c r="G30" s="121">
        <f>'Утв. 2021'!D28</f>
        <v>835.78</v>
      </c>
      <c r="H30" s="121">
        <f>'Утв. 2021'!E28</f>
        <v>835.78</v>
      </c>
      <c r="I30" s="121">
        <f>'Утв. 2021'!F28</f>
        <v>835.78</v>
      </c>
      <c r="J30" s="121">
        <f>'Утв. 2021'!G28</f>
        <v>835.78</v>
      </c>
      <c r="K30" s="121">
        <f>'Утв. 2021'!H28</f>
        <v>861.19</v>
      </c>
      <c r="L30" s="121">
        <f>'Утв. 2021'!I28</f>
        <v>861.19</v>
      </c>
      <c r="M30" s="121">
        <f>'Утв. 2021'!J28</f>
        <v>861.19</v>
      </c>
      <c r="N30" s="121">
        <f>'Утв. 2021'!K28</f>
        <v>861.19</v>
      </c>
      <c r="O30" s="121">
        <f>'Утв. 2021'!L28</f>
        <v>861.19</v>
      </c>
      <c r="P30" s="180">
        <f>'Утв. 2021'!M28</f>
        <v>861.19</v>
      </c>
      <c r="Q30" s="162">
        <v>1039.4383553901853</v>
      </c>
      <c r="R30" s="121">
        <v>1042.2496809134261</v>
      </c>
      <c r="S30" s="121">
        <v>993.4357974498547</v>
      </c>
      <c r="T30" s="121">
        <v>1044.6413491099261</v>
      </c>
      <c r="U30" s="121">
        <v>1286.9697715821299</v>
      </c>
      <c r="V30" s="121">
        <v>1275.4391327701751</v>
      </c>
      <c r="W30" s="121">
        <v>1483.4385194067288</v>
      </c>
      <c r="X30" s="121">
        <v>1434.1096844987655</v>
      </c>
      <c r="Y30" s="121">
        <v>1312.9810712384406</v>
      </c>
      <c r="Z30" s="121">
        <v>1329.8016799491425</v>
      </c>
      <c r="AA30" s="121">
        <v>1143.7393590279457</v>
      </c>
      <c r="AB30" s="180">
        <v>1111.2519966271277</v>
      </c>
      <c r="AC30" s="82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92"/>
      <c r="AO30" s="191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93"/>
      <c r="BA30" s="82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92"/>
      <c r="BM30" s="191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93"/>
      <c r="BY30" s="213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5"/>
      <c r="CL30" s="191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93"/>
      <c r="CY30" s="208"/>
      <c r="CZ30" s="82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92"/>
    </row>
    <row r="31" spans="1:119" ht="16.5" customHeight="1" thickBot="1" x14ac:dyDescent="0.3">
      <c r="A31" s="84"/>
      <c r="B31" s="112" t="s">
        <v>219</v>
      </c>
      <c r="C31" s="94" t="s">
        <v>90</v>
      </c>
      <c r="D31" s="261">
        <f t="shared" si="1"/>
        <v>951.24442638383903</v>
      </c>
      <c r="E31" s="154">
        <f>'Утв. 2021'!B29</f>
        <v>835.49</v>
      </c>
      <c r="F31" s="155">
        <f>'Утв. 2021'!C29</f>
        <v>835.49</v>
      </c>
      <c r="G31" s="155">
        <f>'Утв. 2021'!D29</f>
        <v>835.49</v>
      </c>
      <c r="H31" s="155">
        <f>'Утв. 2021'!E29</f>
        <v>835.49</v>
      </c>
      <c r="I31" s="155">
        <f>'Утв. 2021'!F29</f>
        <v>835.49</v>
      </c>
      <c r="J31" s="155">
        <f>'Утв. 2021'!G29</f>
        <v>835.49</v>
      </c>
      <c r="K31" s="155">
        <f>'Утв. 2021'!H29</f>
        <v>860.9</v>
      </c>
      <c r="L31" s="155">
        <f>'Утв. 2021'!I29</f>
        <v>860.9</v>
      </c>
      <c r="M31" s="155">
        <f>'Утв. 2021'!J29</f>
        <v>860.9</v>
      </c>
      <c r="N31" s="155">
        <f>'Утв. 2021'!K29</f>
        <v>860.9</v>
      </c>
      <c r="O31" s="155">
        <f>'Утв. 2021'!L29</f>
        <v>860.9</v>
      </c>
      <c r="P31" s="182">
        <f>'Утв. 2021'!M29</f>
        <v>860.9</v>
      </c>
      <c r="Q31" s="154">
        <v>967.36732332331928</v>
      </c>
      <c r="R31" s="155">
        <v>845.85806909130883</v>
      </c>
      <c r="S31" s="155">
        <v>1026.1616741500013</v>
      </c>
      <c r="T31" s="155">
        <v>1078.0507810551755</v>
      </c>
      <c r="U31" s="155">
        <v>1318.6315810966078</v>
      </c>
      <c r="V31" s="155">
        <v>1307.4363956939624</v>
      </c>
      <c r="W31" s="155">
        <v>1447.7038764502011</v>
      </c>
      <c r="X31" s="155">
        <v>1461.5867886619419</v>
      </c>
      <c r="Y31" s="155">
        <v>1371.0383330591353</v>
      </c>
      <c r="Z31" s="155">
        <v>1382.72995763126</v>
      </c>
      <c r="AA31" s="155">
        <v>1114.2158193538144</v>
      </c>
      <c r="AB31" s="182">
        <v>1055.9080539072781</v>
      </c>
      <c r="AC31" s="82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92"/>
      <c r="AO31" s="191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93"/>
      <c r="BA31" s="82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92"/>
      <c r="BM31" s="191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93"/>
      <c r="BY31" s="213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5"/>
      <c r="CL31" s="191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93"/>
      <c r="CY31" s="208"/>
      <c r="CZ31" s="82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92"/>
    </row>
    <row r="32" spans="1:119" ht="16.5" customHeight="1" thickBot="1" x14ac:dyDescent="0.3">
      <c r="A32" s="108"/>
      <c r="B32" s="109" t="s">
        <v>125</v>
      </c>
      <c r="C32" s="110"/>
      <c r="D32" s="111"/>
      <c r="E32" s="148"/>
      <c r="F32" s="149"/>
      <c r="G32" s="149"/>
      <c r="H32" s="149"/>
      <c r="I32" s="149"/>
      <c r="J32" s="149"/>
      <c r="K32" s="150"/>
      <c r="L32" s="150"/>
      <c r="M32" s="150"/>
      <c r="N32" s="150"/>
      <c r="O32" s="150"/>
      <c r="P32" s="151"/>
      <c r="Q32" s="122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83"/>
      <c r="AC32" s="97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2"/>
      <c r="AO32" s="103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99"/>
      <c r="BA32" s="97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BM32" s="103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99"/>
      <c r="BY32" s="216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103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99"/>
      <c r="CY32" s="209"/>
      <c r="CZ32" s="97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2"/>
      <c r="DM32" s="248">
        <v>2017</v>
      </c>
      <c r="DN32" s="248">
        <v>2016</v>
      </c>
      <c r="DO32" s="248" t="s">
        <v>251</v>
      </c>
    </row>
    <row r="33" spans="1:120" ht="16.5" customHeight="1" x14ac:dyDescent="0.25">
      <c r="A33" s="82"/>
      <c r="B33" s="56" t="s">
        <v>141</v>
      </c>
      <c r="C33" s="88" t="s">
        <v>90</v>
      </c>
      <c r="D33" s="262">
        <f>'Приложение 4'!D16/'Приложение 4'!D8*1000</f>
        <v>831.02935816268564</v>
      </c>
      <c r="E33" s="249">
        <f>IF(E6=0,0,(E6-$E$74)/$E$73)</f>
        <v>856.02429906542045</v>
      </c>
      <c r="F33" s="250">
        <f t="shared" ref="F33:P33" si="2">IF(F6=0,0,(F6-$E$74)/$E$73)</f>
        <v>856.02429906542045</v>
      </c>
      <c r="G33" s="250">
        <f t="shared" si="2"/>
        <v>856.02429906542045</v>
      </c>
      <c r="H33" s="250">
        <f t="shared" si="2"/>
        <v>838.1644859813083</v>
      </c>
      <c r="I33" s="250">
        <f t="shared" si="2"/>
        <v>838.1644859813083</v>
      </c>
      <c r="J33" s="250">
        <f t="shared" si="2"/>
        <v>856.02429906542045</v>
      </c>
      <c r="K33" s="250">
        <f t="shared" si="2"/>
        <v>882.22990654205603</v>
      </c>
      <c r="L33" s="250">
        <f t="shared" si="2"/>
        <v>882.22990654205603</v>
      </c>
      <c r="M33" s="250">
        <f t="shared" si="2"/>
        <v>882.22990654205603</v>
      </c>
      <c r="N33" s="250">
        <f t="shared" si="2"/>
        <v>863.81869158878499</v>
      </c>
      <c r="O33" s="250">
        <f t="shared" si="2"/>
        <v>863.81869158878499</v>
      </c>
      <c r="P33" s="251">
        <f t="shared" si="2"/>
        <v>882.22990654205603</v>
      </c>
      <c r="Q33" s="164">
        <v>1030.6565959954444</v>
      </c>
      <c r="R33" s="165">
        <v>1132.7879502185569</v>
      </c>
      <c r="S33" s="165">
        <v>1152.9817360633101</v>
      </c>
      <c r="T33" s="165">
        <v>1032.0657234782184</v>
      </c>
      <c r="U33" s="165">
        <v>2068.9829782464076</v>
      </c>
      <c r="V33" s="165">
        <v>5603.7626268890408</v>
      </c>
      <c r="W33" s="165">
        <v>1664.3974070597731</v>
      </c>
      <c r="X33" s="165">
        <v>3618.0221315143772</v>
      </c>
      <c r="Y33" s="165">
        <v>2599.7304560551006</v>
      </c>
      <c r="Z33" s="165">
        <v>1345.6082063107042</v>
      </c>
      <c r="AA33" s="165">
        <v>1139.6313906524974</v>
      </c>
      <c r="AB33" s="178">
        <v>1076.2465498464708</v>
      </c>
      <c r="AC33" s="185">
        <v>214.42957380815065</v>
      </c>
      <c r="AD33" s="186">
        <v>203.39423517546211</v>
      </c>
      <c r="AE33" s="186">
        <v>200.87919615434902</v>
      </c>
      <c r="AF33" s="186">
        <v>208.51451827882804</v>
      </c>
      <c r="AG33" s="186">
        <v>225</v>
      </c>
      <c r="AH33" s="186">
        <v>232.3</v>
      </c>
      <c r="AI33" s="186">
        <v>279</v>
      </c>
      <c r="AJ33" s="186">
        <v>242.6</v>
      </c>
      <c r="AK33" s="186">
        <v>234.2</v>
      </c>
      <c r="AL33" s="186">
        <v>217.5</v>
      </c>
      <c r="AM33" s="186">
        <v>201.7</v>
      </c>
      <c r="AN33" s="187">
        <v>202.6</v>
      </c>
      <c r="AO33" s="169">
        <v>4414.8283837164081</v>
      </c>
      <c r="AP33" s="166">
        <f t="shared" ref="AP33:AP51" si="3">AO33</f>
        <v>4414.8283837164081</v>
      </c>
      <c r="AQ33" s="166">
        <f t="shared" ref="AQ33:AT35" si="4">AP33</f>
        <v>4414.8283837164081</v>
      </c>
      <c r="AR33" s="166">
        <f t="shared" si="4"/>
        <v>4414.8283837164081</v>
      </c>
      <c r="AS33" s="166">
        <f t="shared" si="4"/>
        <v>4414.8283837164081</v>
      </c>
      <c r="AT33" s="166">
        <f t="shared" si="4"/>
        <v>4414.8283837164081</v>
      </c>
      <c r="AU33" s="169">
        <v>4554.568837134193</v>
      </c>
      <c r="AV33" s="166">
        <f t="shared" ref="AV33:AV42" si="5">AU33</f>
        <v>4554.568837134193</v>
      </c>
      <c r="AW33" s="166">
        <f t="shared" ref="AW33:AZ35" si="6">AV33</f>
        <v>4554.568837134193</v>
      </c>
      <c r="AX33" s="166">
        <f t="shared" si="6"/>
        <v>4554.568837134193</v>
      </c>
      <c r="AY33" s="166">
        <f t="shared" si="6"/>
        <v>4554.568837134193</v>
      </c>
      <c r="AZ33" s="166">
        <f t="shared" si="6"/>
        <v>4554.568837134193</v>
      </c>
      <c r="BA33" s="185">
        <v>24.702781999999999</v>
      </c>
      <c r="BB33" s="186">
        <v>22.5031125</v>
      </c>
      <c r="BC33" s="186">
        <v>19.947351999999999</v>
      </c>
      <c r="BD33" s="186">
        <v>19.264845600000001</v>
      </c>
      <c r="BE33" s="186">
        <v>9.395715860000001</v>
      </c>
      <c r="BF33" s="186">
        <v>8.3221992</v>
      </c>
      <c r="BG33" s="186">
        <v>8.4220056000000003</v>
      </c>
      <c r="BH33" s="186">
        <v>6.7600000000000007</v>
      </c>
      <c r="BI33" s="186">
        <v>2.8298160000000001</v>
      </c>
      <c r="BJ33" s="186">
        <v>18.586387599999998</v>
      </c>
      <c r="BK33" s="186">
        <v>22.34628</v>
      </c>
      <c r="BL33" s="187">
        <v>25.110860000000002</v>
      </c>
      <c r="BM33" s="194">
        <v>24.48493497218</v>
      </c>
      <c r="BN33" s="186">
        <v>21.894999086681594</v>
      </c>
      <c r="BO33" s="186">
        <v>19.591473028045776</v>
      </c>
      <c r="BP33" s="186">
        <v>18.799548624912351</v>
      </c>
      <c r="BQ33" s="186">
        <v>9.0600676886402152</v>
      </c>
      <c r="BR33" s="186">
        <v>7.8062439443517935</v>
      </c>
      <c r="BS33" s="186">
        <v>7.1391443001395576</v>
      </c>
      <c r="BT33" s="186">
        <v>6.1965250389583231</v>
      </c>
      <c r="BU33" s="186">
        <v>2.5700388912000003</v>
      </c>
      <c r="BV33" s="186">
        <v>18.281675024894913</v>
      </c>
      <c r="BW33" s="186">
        <v>21.744455279059416</v>
      </c>
      <c r="BX33" s="203">
        <v>24.833081341578964</v>
      </c>
      <c r="BY33" s="231">
        <v>26.074000000000002</v>
      </c>
      <c r="BZ33" s="219">
        <v>23.072469000000005</v>
      </c>
      <c r="CA33" s="219">
        <v>19.538429000000001</v>
      </c>
      <c r="CB33" s="219">
        <v>16.464466999999999</v>
      </c>
      <c r="CC33" s="219">
        <v>10.148327</v>
      </c>
      <c r="CD33" s="219">
        <v>10.627480999999998</v>
      </c>
      <c r="CE33" s="219">
        <v>9.3830000000000009</v>
      </c>
      <c r="CF33" s="219">
        <v>6.4829217350900299</v>
      </c>
      <c r="CG33" s="219">
        <v>0.7888238096926169</v>
      </c>
      <c r="CH33" s="219">
        <v>18.151766955151857</v>
      </c>
      <c r="CI33" s="219">
        <v>21.789599899103212</v>
      </c>
      <c r="CJ33" s="219">
        <v>24.641599862401616</v>
      </c>
      <c r="CK33" s="242">
        <f>SUM(BY33:CJ33)</f>
        <v>187.16288526143933</v>
      </c>
      <c r="CL33" s="236">
        <f t="shared" ref="CL33:CL58" si="7">E33*BY33/1000</f>
        <v>22.319977573831775</v>
      </c>
      <c r="CM33" s="237">
        <f t="shared" ref="CM33:CM58" si="8">F33*BZ33/1000</f>
        <v>19.750594103433645</v>
      </c>
      <c r="CN33" s="237">
        <f t="shared" ref="CN33:CN58" si="9">G33*CA33/1000</f>
        <v>16.725369989564484</v>
      </c>
      <c r="CO33" s="237">
        <f t="shared" ref="CO33:CO58" si="10">H33*CB33/1000</f>
        <v>13.799931520011212</v>
      </c>
      <c r="CP33" s="237">
        <f t="shared" ref="CP33:CP58" si="11">I33*CC33/1000</f>
        <v>8.5059672835252336</v>
      </c>
      <c r="CQ33" s="237">
        <f t="shared" ref="CQ33:CQ58" si="12">J33*CD33/1000</f>
        <v>9.0973819738560717</v>
      </c>
      <c r="CR33" s="237">
        <f t="shared" ref="CR33:CR58" si="13">K33*CE33/1000</f>
        <v>8.2779632130841136</v>
      </c>
      <c r="CS33" s="237">
        <f t="shared" ref="CS33:CS58" si="14">L33*CF33/1000</f>
        <v>5.7194274364679405</v>
      </c>
      <c r="CT33" s="237">
        <f t="shared" ref="CT33:CT58" si="15">M33*CG33/1000</f>
        <v>0.69592395590326606</v>
      </c>
      <c r="CU33" s="237">
        <f t="shared" ref="CU33:CU58" si="16">N33*CH33/1000</f>
        <v>15.67983558122382</v>
      </c>
      <c r="CV33" s="237">
        <f t="shared" ref="CV33:CV58" si="17">O33*CI33/1000</f>
        <v>18.822263675086457</v>
      </c>
      <c r="CW33" s="228">
        <f t="shared" ref="CW33:CW58" si="18">P33*CJ33/1000</f>
        <v>21.739556343653319</v>
      </c>
      <c r="CX33" s="242">
        <f>SUM(CL33:CW33)</f>
        <v>161.13419264964131</v>
      </c>
      <c r="CY33" s="245">
        <f>AVERAGE(AO33:AZ33)</f>
        <v>4484.6986104253019</v>
      </c>
      <c r="CZ33" s="122">
        <f>Q33*BM33/1000</f>
        <v>25.235559731596847</v>
      </c>
      <c r="DA33" s="117">
        <f t="shared" ref="DA33:DA58" si="19">R33*BN33/1000</f>
        <v>24.802391135439219</v>
      </c>
      <c r="DB33" s="117">
        <f t="shared" ref="DB33:DB58" si="20">S33*BO33/1000</f>
        <v>22.588610583913734</v>
      </c>
      <c r="DC33" s="117">
        <f t="shared" ref="DC33:DC58" si="21">T33*BP33/1000</f>
        <v>19.402369752634108</v>
      </c>
      <c r="DD33" s="117">
        <f t="shared" ref="DD33:DD58" si="22">U33*BQ33/1000</f>
        <v>18.745125829556876</v>
      </c>
      <c r="DE33" s="117">
        <f t="shared" ref="DE33:DE58" si="23">V33*BR33/1000</f>
        <v>43.744338071737474</v>
      </c>
      <c r="DF33" s="117">
        <f t="shared" ref="DF33:DF58" si="24">W33*BS33/1000</f>
        <v>11.882373261777838</v>
      </c>
      <c r="DG33" s="117">
        <f t="shared" ref="DG33:DG58" si="25">X33*BT33/1000</f>
        <v>22.4191647294342</v>
      </c>
      <c r="DH33" s="117">
        <f t="shared" ref="DH33:DH58" si="26">Y33*BU33/1000</f>
        <v>6.6814083786987224</v>
      </c>
      <c r="DI33" s="117">
        <f t="shared" ref="DI33:DI58" si="27">Z33*BV33/1000</f>
        <v>24.599971938604043</v>
      </c>
      <c r="DJ33" s="117">
        <f t="shared" ref="DJ33:DJ58" si="28">AA33*BW33/1000</f>
        <v>24.780663808655522</v>
      </c>
      <c r="DK33" s="117">
        <f t="shared" ref="DK33:DK58" si="29">AB33*BX33/1000</f>
        <v>26.726518115931128</v>
      </c>
      <c r="DL33" s="118">
        <f>SUM(CZ33:DK33)</f>
        <v>271.60849533797978</v>
      </c>
      <c r="DM33" s="59">
        <f>'Приложение 4'!F16</f>
        <v>165.06537763107397</v>
      </c>
      <c r="DN33" s="176">
        <f>'Приложение 4'!$E$16</f>
        <v>170.12138334775733</v>
      </c>
      <c r="DO33" s="176">
        <f>DN33-CX33</f>
        <v>8.9871906981160237</v>
      </c>
      <c r="DP33" s="174"/>
    </row>
    <row r="34" spans="1:120" ht="16.5" customHeight="1" x14ac:dyDescent="0.25">
      <c r="A34" s="82"/>
      <c r="B34" s="55" t="s">
        <v>142</v>
      </c>
      <c r="C34" s="88" t="s">
        <v>90</v>
      </c>
      <c r="D34" s="262">
        <f>'Приложение 4'!G16/'Приложение 4'!G8*1000</f>
        <v>1792.1172152277461</v>
      </c>
      <c r="E34" s="249">
        <f t="shared" ref="E34:P34" si="30">IF(E7=0,0,(E7-$E$74)/$E$73)</f>
        <v>1362.033644859813</v>
      </c>
      <c r="F34" s="250">
        <f t="shared" si="30"/>
        <v>1362.033644859813</v>
      </c>
      <c r="G34" s="250">
        <f t="shared" si="30"/>
        <v>1362.033644859813</v>
      </c>
      <c r="H34" s="250">
        <f t="shared" si="30"/>
        <v>1362.033644859813</v>
      </c>
      <c r="I34" s="250">
        <f t="shared" si="30"/>
        <v>1362.033644859813</v>
      </c>
      <c r="J34" s="250">
        <f t="shared" si="30"/>
        <v>1362.033644859813</v>
      </c>
      <c r="K34" s="250">
        <f t="shared" si="30"/>
        <v>1403.0336448598132</v>
      </c>
      <c r="L34" s="250">
        <f t="shared" si="30"/>
        <v>1403.0336448598132</v>
      </c>
      <c r="M34" s="250">
        <f t="shared" si="30"/>
        <v>1403.0336448598132</v>
      </c>
      <c r="N34" s="250">
        <f t="shared" si="30"/>
        <v>1403.0336448598132</v>
      </c>
      <c r="O34" s="250">
        <f t="shared" si="30"/>
        <v>1403.0336448598132</v>
      </c>
      <c r="P34" s="251">
        <f t="shared" si="30"/>
        <v>1403.0336448598132</v>
      </c>
      <c r="Q34" s="160">
        <v>1928.4654694991625</v>
      </c>
      <c r="R34" s="120">
        <v>2077.7259697852119</v>
      </c>
      <c r="S34" s="120">
        <v>2210.9553859024022</v>
      </c>
      <c r="T34" s="120">
        <v>3597.3110251189396</v>
      </c>
      <c r="U34" s="120">
        <v>2922.7678965983214</v>
      </c>
      <c r="V34" s="120">
        <v>3406.0998152600869</v>
      </c>
      <c r="W34" s="120">
        <v>2506.9503027862793</v>
      </c>
      <c r="X34" s="120">
        <v>2561.2528217512436</v>
      </c>
      <c r="Y34" s="120">
        <v>2259.2431394504019</v>
      </c>
      <c r="Z34" s="120">
        <v>3225.5200689411722</v>
      </c>
      <c r="AA34" s="120">
        <v>2258.8874298066066</v>
      </c>
      <c r="AB34" s="179">
        <v>2024.8946357036348</v>
      </c>
      <c r="AC34" s="160">
        <v>196.84684684684686</v>
      </c>
      <c r="AD34" s="120">
        <v>198.24451410658307</v>
      </c>
      <c r="AE34" s="120">
        <v>196.39889196675898</v>
      </c>
      <c r="AF34" s="120">
        <v>193.46635367762127</v>
      </c>
      <c r="AG34" s="120">
        <v>530.64986941158395</v>
      </c>
      <c r="AH34" s="120">
        <v>498.69762595817502</v>
      </c>
      <c r="AI34" s="120">
        <v>530.52271544352698</v>
      </c>
      <c r="AJ34" s="120">
        <v>549.55621301775102</v>
      </c>
      <c r="AK34" s="120">
        <v>490.598885793872</v>
      </c>
      <c r="AL34" s="120">
        <v>238.2978723404255</v>
      </c>
      <c r="AM34" s="120">
        <v>202.44530244530245</v>
      </c>
      <c r="AN34" s="161">
        <v>199.54899328859059</v>
      </c>
      <c r="AO34" s="170">
        <v>4509.3560740144812</v>
      </c>
      <c r="AP34" s="61">
        <f t="shared" si="3"/>
        <v>4509.3560740144812</v>
      </c>
      <c r="AQ34" s="61">
        <f t="shared" si="4"/>
        <v>4509.3560740144812</v>
      </c>
      <c r="AR34" s="61">
        <f t="shared" si="4"/>
        <v>4509.3560740144812</v>
      </c>
      <c r="AS34" s="61">
        <f t="shared" si="4"/>
        <v>4509.3560740144812</v>
      </c>
      <c r="AT34" s="61">
        <f t="shared" si="4"/>
        <v>4509.3560740144812</v>
      </c>
      <c r="AU34" s="170">
        <v>4649.8621297743575</v>
      </c>
      <c r="AV34" s="61">
        <f t="shared" si="5"/>
        <v>4649.8621297743575</v>
      </c>
      <c r="AW34" s="61">
        <f t="shared" si="6"/>
        <v>4649.8621297743575</v>
      </c>
      <c r="AX34" s="61">
        <f t="shared" si="6"/>
        <v>4649.8621297743575</v>
      </c>
      <c r="AY34" s="61">
        <f t="shared" si="6"/>
        <v>4649.8621297743575</v>
      </c>
      <c r="AZ34" s="61">
        <f t="shared" si="6"/>
        <v>4649.8621297743575</v>
      </c>
      <c r="BA34" s="160">
        <v>8.879999999999999</v>
      </c>
      <c r="BB34" s="120">
        <v>7.9749999999999996</v>
      </c>
      <c r="BC34" s="120">
        <v>7.2200000000000006</v>
      </c>
      <c r="BD34" s="120">
        <v>5.1120000000000001</v>
      </c>
      <c r="BE34" s="120">
        <v>0</v>
      </c>
      <c r="BF34" s="120">
        <v>0</v>
      </c>
      <c r="BG34" s="120">
        <v>0</v>
      </c>
      <c r="BH34" s="120">
        <v>0</v>
      </c>
      <c r="BI34" s="120">
        <v>0</v>
      </c>
      <c r="BJ34" s="120">
        <v>4.9350000000000005</v>
      </c>
      <c r="BK34" s="120">
        <v>7.77</v>
      </c>
      <c r="BL34" s="161">
        <v>9.3125</v>
      </c>
      <c r="BM34" s="195">
        <v>8.005014164644388</v>
      </c>
      <c r="BN34" s="120">
        <v>7.1281083389594029</v>
      </c>
      <c r="BO34" s="120">
        <v>6.5543566859208973</v>
      </c>
      <c r="BP34" s="120">
        <v>4.4481969635841478</v>
      </c>
      <c r="BQ34" s="120">
        <v>-1.4718709999999999</v>
      </c>
      <c r="BR34" s="120">
        <v>-1.5090669999999999</v>
      </c>
      <c r="BS34" s="120">
        <v>-1.195341</v>
      </c>
      <c r="BT34" s="120">
        <v>-1.56</v>
      </c>
      <c r="BU34" s="120">
        <v>-1.5059309999999999</v>
      </c>
      <c r="BV34" s="120">
        <v>4.1818766064037485</v>
      </c>
      <c r="BW34" s="120">
        <v>6.4372044071069894</v>
      </c>
      <c r="BX34" s="179">
        <v>8.5472440387911135</v>
      </c>
      <c r="BY34" s="232">
        <v>8.1817209999999996</v>
      </c>
      <c r="BZ34" s="220">
        <v>7.0679049999999997</v>
      </c>
      <c r="CA34" s="220">
        <v>6.5398659999999991</v>
      </c>
      <c r="CB34" s="220">
        <v>6.1562399999999995</v>
      </c>
      <c r="CC34" s="220">
        <v>-1.7550160000000001</v>
      </c>
      <c r="CD34" s="220">
        <v>-1.787066</v>
      </c>
      <c r="CE34" s="220">
        <v>-1.6358360000000001</v>
      </c>
      <c r="CF34" s="220">
        <v>-1.2649869999999999</v>
      </c>
      <c r="CG34" s="220">
        <v>0</v>
      </c>
      <c r="CH34" s="220">
        <v>6.8193660106863936</v>
      </c>
      <c r="CI34" s="220">
        <v>3.5747279783694075</v>
      </c>
      <c r="CJ34" s="220">
        <v>7.9125242834991383</v>
      </c>
      <c r="CK34" s="243">
        <f t="shared" ref="CK34:CK58" si="31">SUM(BY34:CJ34)</f>
        <v>39.809445272554939</v>
      </c>
      <c r="CL34" s="238">
        <f t="shared" si="7"/>
        <v>11.143779274856072</v>
      </c>
      <c r="CM34" s="239">
        <f t="shared" si="8"/>
        <v>9.6267244086728958</v>
      </c>
      <c r="CN34" s="239">
        <f t="shared" si="9"/>
        <v>8.9075175248747644</v>
      </c>
      <c r="CO34" s="239">
        <f t="shared" si="10"/>
        <v>8.3850060058317748</v>
      </c>
      <c r="CP34" s="239">
        <f t="shared" si="11"/>
        <v>-2.3903908392672899</v>
      </c>
      <c r="CQ34" s="239">
        <f t="shared" si="12"/>
        <v>-2.4340440175850468</v>
      </c>
      <c r="CR34" s="239">
        <f t="shared" si="13"/>
        <v>-2.2951329454728975</v>
      </c>
      <c r="CS34" s="239">
        <f t="shared" si="14"/>
        <v>-1.7748193213102805</v>
      </c>
      <c r="CT34" s="239">
        <f t="shared" si="15"/>
        <v>0</v>
      </c>
      <c r="CU34" s="239">
        <f t="shared" si="16"/>
        <v>9.5677999496064547</v>
      </c>
      <c r="CV34" s="239">
        <f t="shared" si="17"/>
        <v>5.0154636248739815</v>
      </c>
      <c r="CW34" s="229">
        <f t="shared" si="18"/>
        <v>11.101537785519579</v>
      </c>
      <c r="CX34" s="243">
        <f t="shared" ref="CX34:CX58" si="32">SUM(CL34:CW34)</f>
        <v>54.853441450600016</v>
      </c>
      <c r="CY34" s="246">
        <f t="shared" ref="CY34:CY58" si="33">AVERAGE(AO34:AZ34)</f>
        <v>4579.6091018944198</v>
      </c>
      <c r="CZ34" s="204">
        <f t="shared" ref="CZ34:CZ58" si="34">Q34*BM34/1000</f>
        <v>15.437393399368386</v>
      </c>
      <c r="DA34" s="173">
        <f t="shared" si="19"/>
        <v>14.810255811298481</v>
      </c>
      <c r="DB34" s="173">
        <f t="shared" si="20"/>
        <v>14.491390215862229</v>
      </c>
      <c r="DC34" s="173">
        <f t="shared" si="21"/>
        <v>16.001547979001845</v>
      </c>
      <c r="DD34" s="173">
        <f t="shared" si="22"/>
        <v>-4.3019373067340672</v>
      </c>
      <c r="DE34" s="173">
        <f t="shared" si="23"/>
        <v>-5.1400328299150937</v>
      </c>
      <c r="DF34" s="173">
        <f t="shared" si="24"/>
        <v>-2.9966604818828535</v>
      </c>
      <c r="DG34" s="173">
        <f t="shared" si="25"/>
        <v>-3.99555440193194</v>
      </c>
      <c r="DH34" s="173">
        <f t="shared" si="26"/>
        <v>-3.4022642802356833</v>
      </c>
      <c r="DI34" s="173">
        <f t="shared" si="27"/>
        <v>13.488726919790894</v>
      </c>
      <c r="DJ34" s="173">
        <f t="shared" si="28"/>
        <v>14.540920118309668</v>
      </c>
      <c r="DK34" s="173">
        <f t="shared" si="29"/>
        <v>17.307268604197994</v>
      </c>
      <c r="DL34" s="188">
        <f t="shared" ref="DL34:DL58" si="35">SUM(CZ34:DK34)</f>
        <v>86.241053747129854</v>
      </c>
      <c r="DM34" s="59">
        <f>'Приложение 4'!I16</f>
        <v>44.116221567762402</v>
      </c>
      <c r="DN34" s="176">
        <f>'Приложение 4'!$H$16</f>
        <v>80.104660387126813</v>
      </c>
      <c r="DO34" s="176">
        <f t="shared" ref="DO34:DO70" si="36">DN34-CX34</f>
        <v>25.251218936526797</v>
      </c>
      <c r="DP34" s="174"/>
    </row>
    <row r="35" spans="1:120" ht="16.5" customHeight="1" x14ac:dyDescent="0.25">
      <c r="A35" s="82"/>
      <c r="B35" s="55" t="s">
        <v>148</v>
      </c>
      <c r="C35" s="88" t="s">
        <v>90</v>
      </c>
      <c r="D35" s="262">
        <f>'Приложение 4'!J16/'Приложение 4'!J8*1000</f>
        <v>1747.9093008260002</v>
      </c>
      <c r="E35" s="249">
        <f t="shared" ref="E35:P35" si="37">IF(E8=0,0,(E8-$E$74)/$E$73)</f>
        <v>1160.8654205607477</v>
      </c>
      <c r="F35" s="250">
        <f t="shared" si="37"/>
        <v>1160.8654205607477</v>
      </c>
      <c r="G35" s="250">
        <f t="shared" si="37"/>
        <v>1160.8654205607477</v>
      </c>
      <c r="H35" s="250">
        <f t="shared" si="37"/>
        <v>1160.8654205607477</v>
      </c>
      <c r="I35" s="250">
        <f t="shared" si="37"/>
        <v>1160.8654205607477</v>
      </c>
      <c r="J35" s="250">
        <f t="shared" si="37"/>
        <v>1160.8654205607477</v>
      </c>
      <c r="K35" s="250">
        <f t="shared" si="37"/>
        <v>1195.7252336448598</v>
      </c>
      <c r="L35" s="250">
        <f t="shared" si="37"/>
        <v>1231.6317757009344</v>
      </c>
      <c r="M35" s="250">
        <f t="shared" si="37"/>
        <v>1268.6130841121496</v>
      </c>
      <c r="N35" s="250">
        <f t="shared" si="37"/>
        <v>1306.7065420560748</v>
      </c>
      <c r="O35" s="250">
        <f t="shared" si="37"/>
        <v>1345.9401869158878</v>
      </c>
      <c r="P35" s="251">
        <f t="shared" si="37"/>
        <v>1386.3514018691587</v>
      </c>
      <c r="Q35" s="160">
        <v>1420.1109698197149</v>
      </c>
      <c r="R35" s="120">
        <v>1481.562156876091</v>
      </c>
      <c r="S35" s="120">
        <v>1353.5323598559762</v>
      </c>
      <c r="T35" s="120">
        <v>1920.0831656016521</v>
      </c>
      <c r="U35" s="120">
        <v>2675.7700735735189</v>
      </c>
      <c r="V35" s="120">
        <v>2592.578035937931</v>
      </c>
      <c r="W35" s="120">
        <v>2674.2748182549253</v>
      </c>
      <c r="X35" s="120">
        <v>2674.2748182549253</v>
      </c>
      <c r="Y35" s="120">
        <v>2606.9074291133916</v>
      </c>
      <c r="Z35" s="120">
        <v>1658.608415292744</v>
      </c>
      <c r="AA35" s="120">
        <v>1293.9519425490023</v>
      </c>
      <c r="AB35" s="120">
        <v>1643.9789377601276</v>
      </c>
      <c r="AC35" s="160">
        <v>251.2</v>
      </c>
      <c r="AD35" s="120">
        <v>253</v>
      </c>
      <c r="AE35" s="120">
        <v>325.60000000000002</v>
      </c>
      <c r="AF35" s="120">
        <v>380.9</v>
      </c>
      <c r="AG35" s="120">
        <v>428.7</v>
      </c>
      <c r="AH35" s="120">
        <v>506.1</v>
      </c>
      <c r="AI35" s="120">
        <v>513</v>
      </c>
      <c r="AJ35" s="120">
        <v>508.9</v>
      </c>
      <c r="AK35" s="120">
        <v>509.1</v>
      </c>
      <c r="AL35" s="120">
        <v>468.24167966145291</v>
      </c>
      <c r="AM35" s="120">
        <v>299.8194319387722</v>
      </c>
      <c r="AN35" s="161">
        <v>261.61720337835169</v>
      </c>
      <c r="AO35" s="170">
        <v>4509.3564504101414</v>
      </c>
      <c r="AP35" s="61">
        <f t="shared" si="3"/>
        <v>4509.3564504101414</v>
      </c>
      <c r="AQ35" s="61">
        <f t="shared" si="4"/>
        <v>4509.3564504101414</v>
      </c>
      <c r="AR35" s="61">
        <f t="shared" si="4"/>
        <v>4509.3564504101414</v>
      </c>
      <c r="AS35" s="61">
        <f t="shared" si="4"/>
        <v>4509.3564504101414</v>
      </c>
      <c r="AT35" s="61">
        <f t="shared" si="4"/>
        <v>4509.3564504101414</v>
      </c>
      <c r="AU35" s="170">
        <v>4649.8633559771997</v>
      </c>
      <c r="AV35" s="61">
        <f t="shared" si="5"/>
        <v>4649.8633559771997</v>
      </c>
      <c r="AW35" s="61">
        <f t="shared" si="6"/>
        <v>4649.8633559771997</v>
      </c>
      <c r="AX35" s="61">
        <f t="shared" si="6"/>
        <v>4649.8633559771997</v>
      </c>
      <c r="AY35" s="61">
        <f t="shared" si="6"/>
        <v>4649.8633559771997</v>
      </c>
      <c r="AZ35" s="61">
        <f t="shared" si="6"/>
        <v>4649.8633559771997</v>
      </c>
      <c r="BA35" s="160">
        <v>5.3636999999999997</v>
      </c>
      <c r="BB35" s="120">
        <v>3.927</v>
      </c>
      <c r="BC35" s="120">
        <v>3.9130377016368287</v>
      </c>
      <c r="BD35" s="120">
        <v>3.4484000000000004</v>
      </c>
      <c r="BE35" s="120">
        <v>2.8260000000000001</v>
      </c>
      <c r="BF35" s="120">
        <v>1.9803000000000002</v>
      </c>
      <c r="BG35" s="120">
        <v>2.4518</v>
      </c>
      <c r="BH35" s="120">
        <v>3.7719999999999998</v>
      </c>
      <c r="BI35" s="120">
        <v>3.1959999999999997</v>
      </c>
      <c r="BJ35" s="120">
        <v>3.0710636461062153</v>
      </c>
      <c r="BK35" s="120">
        <v>3.6288508485406865</v>
      </c>
      <c r="BL35" s="161">
        <v>4.6660310722555929</v>
      </c>
      <c r="BM35" s="195">
        <v>5.1632337907462018</v>
      </c>
      <c r="BN35" s="120">
        <v>3.8598980989130434</v>
      </c>
      <c r="BO35" s="120">
        <v>3.8499749283026792</v>
      </c>
      <c r="BP35" s="120">
        <v>3.3926112026395385</v>
      </c>
      <c r="BQ35" s="120">
        <v>2.7831958424848544</v>
      </c>
      <c r="BR35" s="120">
        <v>1.9427082965665239</v>
      </c>
      <c r="BS35" s="120">
        <v>2.4048342095776523</v>
      </c>
      <c r="BT35" s="120">
        <v>3.7134486315584541</v>
      </c>
      <c r="BU35" s="120">
        <v>3.1376644106776177</v>
      </c>
      <c r="BV35" s="120">
        <v>3.0226145987096809</v>
      </c>
      <c r="BW35" s="120">
        <v>3.5354215668963582</v>
      </c>
      <c r="BX35" s="179">
        <v>4.5575946375683394</v>
      </c>
      <c r="BY35" s="232">
        <v>4.2567849999999989</v>
      </c>
      <c r="BZ35" s="220">
        <v>3.4981149999999999</v>
      </c>
      <c r="CA35" s="220">
        <v>3.1258409999999999</v>
      </c>
      <c r="CB35" s="220">
        <v>3.0984499999999993</v>
      </c>
      <c r="CC35" s="220">
        <v>3.3014509999999997</v>
      </c>
      <c r="CD35" s="220">
        <v>1.598233</v>
      </c>
      <c r="CE35" s="220">
        <v>1.2124600000000001</v>
      </c>
      <c r="CF35" s="220">
        <v>3.4195519999999995</v>
      </c>
      <c r="CG35" s="220">
        <v>3.2372181801249198</v>
      </c>
      <c r="CH35" s="220">
        <v>2.9141837898616156</v>
      </c>
      <c r="CI35" s="220">
        <v>3.6479557406112457</v>
      </c>
      <c r="CJ35" s="220">
        <v>4.5908912045757768</v>
      </c>
      <c r="CK35" s="243">
        <f t="shared" si="31"/>
        <v>37.901135915173555</v>
      </c>
      <c r="CL35" s="238">
        <f t="shared" si="7"/>
        <v>4.9415545092616808</v>
      </c>
      <c r="CM35" s="239">
        <f t="shared" si="8"/>
        <v>4.0608407406448599</v>
      </c>
      <c r="CN35" s="239">
        <f t="shared" si="9"/>
        <v>3.628680727071028</v>
      </c>
      <c r="CO35" s="239">
        <f t="shared" si="10"/>
        <v>3.5968834623364478</v>
      </c>
      <c r="CP35" s="239">
        <f t="shared" si="11"/>
        <v>3.8325403035757009</v>
      </c>
      <c r="CQ35" s="239">
        <f t="shared" si="12"/>
        <v>1.8553334236990655</v>
      </c>
      <c r="CR35" s="239">
        <f t="shared" si="13"/>
        <v>1.449769016785047</v>
      </c>
      <c r="CS35" s="239">
        <f t="shared" si="14"/>
        <v>4.2116289018616806</v>
      </c>
      <c r="CT35" s="239">
        <f t="shared" si="15"/>
        <v>4.1067773394321945</v>
      </c>
      <c r="CU35" s="239">
        <f t="shared" si="16"/>
        <v>3.8079830229659386</v>
      </c>
      <c r="CV35" s="239">
        <f t="shared" si="17"/>
        <v>4.9099302313791862</v>
      </c>
      <c r="CW35" s="229">
        <f t="shared" si="18"/>
        <v>6.3645884572924185</v>
      </c>
      <c r="CX35" s="243">
        <f t="shared" si="32"/>
        <v>46.76651013630525</v>
      </c>
      <c r="CY35" s="246">
        <f t="shared" si="33"/>
        <v>4579.6099031936701</v>
      </c>
      <c r="CZ35" s="204">
        <f t="shared" si="34"/>
        <v>7.332364945982512</v>
      </c>
      <c r="DA35" s="173">
        <f t="shared" si="19"/>
        <v>5.7186789527475312</v>
      </c>
      <c r="DB35" s="173">
        <f t="shared" si="20"/>
        <v>5.2110656500918688</v>
      </c>
      <c r="DC35" s="173">
        <f t="shared" si="21"/>
        <v>6.5140956576197535</v>
      </c>
      <c r="DD35" s="173">
        <f t="shared" si="22"/>
        <v>7.4471921442152107</v>
      </c>
      <c r="DE35" s="173">
        <f t="shared" si="23"/>
        <v>5.0366228599127618</v>
      </c>
      <c r="DF35" s="173">
        <f t="shared" si="24"/>
        <v>6.4311875687515032</v>
      </c>
      <c r="DG35" s="173">
        <f t="shared" si="25"/>
        <v>9.9307821642599858</v>
      </c>
      <c r="DH35" s="173">
        <f t="shared" si="26"/>
        <v>8.1796006622601727</v>
      </c>
      <c r="DI35" s="173">
        <f t="shared" si="27"/>
        <v>5.0133340096065764</v>
      </c>
      <c r="DJ35" s="173">
        <f t="shared" si="28"/>
        <v>4.5746656042151796</v>
      </c>
      <c r="DK35" s="173">
        <f t="shared" si="29"/>
        <v>7.4925895910108524</v>
      </c>
      <c r="DL35" s="188">
        <f t="shared" si="35"/>
        <v>78.882179810673918</v>
      </c>
      <c r="DM35" s="59">
        <f>'Приложение 4'!L16</f>
        <v>0</v>
      </c>
      <c r="DN35" s="176">
        <f>'Приложение 4'!$K$16</f>
        <v>9.6570812931290995</v>
      </c>
      <c r="DO35" s="176">
        <f t="shared" si="36"/>
        <v>-37.109428843176147</v>
      </c>
      <c r="DP35" s="174"/>
    </row>
    <row r="36" spans="1:120" ht="16.5" customHeight="1" x14ac:dyDescent="0.25">
      <c r="A36" s="82"/>
      <c r="B36" s="56" t="s">
        <v>128</v>
      </c>
      <c r="C36" s="88" t="s">
        <v>90</v>
      </c>
      <c r="D36" s="262">
        <f>'Приложение 4'!M16/'Приложение 4'!M8*1000</f>
        <v>1255.8748925195443</v>
      </c>
      <c r="E36" s="249">
        <f t="shared" ref="E36:P36" si="38">IF(E9=0,0,(E9-$E$74)/$E$73)</f>
        <v>731.85607476635505</v>
      </c>
      <c r="F36" s="250">
        <f t="shared" si="38"/>
        <v>731.85607476635505</v>
      </c>
      <c r="G36" s="250">
        <f t="shared" si="38"/>
        <v>731.85607476635505</v>
      </c>
      <c r="H36" s="250">
        <f t="shared" si="38"/>
        <v>731.85607476635505</v>
      </c>
      <c r="I36" s="250">
        <f t="shared" si="38"/>
        <v>731.85607476635505</v>
      </c>
      <c r="J36" s="250">
        <f t="shared" si="38"/>
        <v>731.85607476635505</v>
      </c>
      <c r="K36" s="250">
        <f t="shared" si="38"/>
        <v>902.33271028037382</v>
      </c>
      <c r="L36" s="250">
        <f t="shared" si="38"/>
        <v>902.33271028037382</v>
      </c>
      <c r="M36" s="250">
        <f t="shared" si="38"/>
        <v>902.33271028037382</v>
      </c>
      <c r="N36" s="250">
        <f t="shared" si="38"/>
        <v>902.33271028037382</v>
      </c>
      <c r="O36" s="250">
        <f t="shared" si="38"/>
        <v>824.70654205607468</v>
      </c>
      <c r="P36" s="251">
        <f t="shared" si="38"/>
        <v>757.4915887850467</v>
      </c>
      <c r="Q36" s="162">
        <v>1169.8412165183818</v>
      </c>
      <c r="R36" s="121">
        <v>1088.5671844104775</v>
      </c>
      <c r="S36" s="121">
        <v>1156.6021315386681</v>
      </c>
      <c r="T36" s="121">
        <v>1105.7863259892681</v>
      </c>
      <c r="U36" s="121">
        <v>1870.0239147891718</v>
      </c>
      <c r="V36" s="121">
        <v>1978.9482607554983</v>
      </c>
      <c r="W36" s="121">
        <v>2024.9577541387605</v>
      </c>
      <c r="X36" s="121">
        <v>2137.6140010822246</v>
      </c>
      <c r="Y36" s="121">
        <v>1820.8007852095475</v>
      </c>
      <c r="Z36" s="121">
        <v>1377.5737526147759</v>
      </c>
      <c r="AA36" s="121">
        <v>1362.4459888941337</v>
      </c>
      <c r="AB36" s="180">
        <v>1400.2328362366827</v>
      </c>
      <c r="AC36" s="162">
        <v>205.40027886348554</v>
      </c>
      <c r="AD36" s="121">
        <v>207.80142595319569</v>
      </c>
      <c r="AE36" s="121">
        <v>212.79884801897381</v>
      </c>
      <c r="AF36" s="121">
        <v>253.40123128372727</v>
      </c>
      <c r="AG36" s="121">
        <v>417.49944523788145</v>
      </c>
      <c r="AH36" s="121">
        <v>430.10350417757826</v>
      </c>
      <c r="AI36" s="121">
        <v>427.72634477519824</v>
      </c>
      <c r="AJ36" s="121">
        <v>403.20400000000001</v>
      </c>
      <c r="AK36" s="121">
        <v>377.90304396843294</v>
      </c>
      <c r="AL36" s="121">
        <v>252.70270270270268</v>
      </c>
      <c r="AM36" s="121">
        <v>224.59739514003081</v>
      </c>
      <c r="AN36" s="163">
        <v>219.79868913857678</v>
      </c>
      <c r="AO36" s="170">
        <v>4400.6946103556029</v>
      </c>
      <c r="AP36" s="61">
        <f t="shared" si="3"/>
        <v>4400.6946103556029</v>
      </c>
      <c r="AQ36" s="61">
        <f t="shared" ref="AQ36:AZ51" si="39">AP36</f>
        <v>4400.6946103556029</v>
      </c>
      <c r="AR36" s="61">
        <f t="shared" si="39"/>
        <v>4400.6946103556029</v>
      </c>
      <c r="AS36" s="61">
        <f t="shared" si="39"/>
        <v>4400.6946103556029</v>
      </c>
      <c r="AT36" s="61">
        <f t="shared" si="39"/>
        <v>4400.6946103556029</v>
      </c>
      <c r="AU36" s="170">
        <v>4532.0462584918032</v>
      </c>
      <c r="AV36" s="61">
        <f t="shared" si="5"/>
        <v>4532.0462584918032</v>
      </c>
      <c r="AW36" s="61">
        <f t="shared" ref="AW36:AZ42" si="40">AV36</f>
        <v>4532.0462584918032</v>
      </c>
      <c r="AX36" s="61">
        <f t="shared" si="40"/>
        <v>4532.0462584918032</v>
      </c>
      <c r="AY36" s="61">
        <f t="shared" si="40"/>
        <v>4532.0462584918032</v>
      </c>
      <c r="AZ36" s="61">
        <f t="shared" si="40"/>
        <v>4532.0462584918032</v>
      </c>
      <c r="BA36" s="162">
        <v>233.23239999999998</v>
      </c>
      <c r="BB36" s="121">
        <v>188.786</v>
      </c>
      <c r="BC36" s="121">
        <v>188.892</v>
      </c>
      <c r="BD36" s="121">
        <v>157.88400000000001</v>
      </c>
      <c r="BE36" s="121">
        <v>125.95226317016612</v>
      </c>
      <c r="BF36" s="121">
        <v>104.247</v>
      </c>
      <c r="BG36" s="121">
        <v>105.315</v>
      </c>
      <c r="BH36" s="121">
        <v>97.009971983061433</v>
      </c>
      <c r="BI36" s="121">
        <v>97.57</v>
      </c>
      <c r="BJ36" s="121">
        <v>146.52000000000001</v>
      </c>
      <c r="BK36" s="121">
        <v>191.565</v>
      </c>
      <c r="BL36" s="163">
        <v>213.6</v>
      </c>
      <c r="BM36" s="196">
        <v>231.8180775197535</v>
      </c>
      <c r="BN36" s="121">
        <v>187.27645063857526</v>
      </c>
      <c r="BO36" s="121">
        <v>187.15865404689745</v>
      </c>
      <c r="BP36" s="121">
        <v>156.59949504656635</v>
      </c>
      <c r="BQ36" s="121">
        <v>124.09886597209312</v>
      </c>
      <c r="BR36" s="121">
        <v>103.02141739984604</v>
      </c>
      <c r="BS36" s="121">
        <v>103.76369555150107</v>
      </c>
      <c r="BT36" s="121">
        <v>95.777800000000013</v>
      </c>
      <c r="BU36" s="121">
        <v>96.222640256888567</v>
      </c>
      <c r="BV36" s="121">
        <v>145.2513692622282</v>
      </c>
      <c r="BW36" s="121">
        <v>189.90907378697798</v>
      </c>
      <c r="BX36" s="180">
        <v>212.16124033001603</v>
      </c>
      <c r="BY36" s="233">
        <v>209.88612200000003</v>
      </c>
      <c r="BZ36" s="221">
        <v>176.797166</v>
      </c>
      <c r="CA36" s="221">
        <v>156.556411</v>
      </c>
      <c r="CB36" s="221">
        <v>133.72328300000004</v>
      </c>
      <c r="CC36" s="221">
        <v>126.243292</v>
      </c>
      <c r="CD36" s="221">
        <v>101.17926200000001</v>
      </c>
      <c r="CE36" s="221">
        <v>82.208203999999995</v>
      </c>
      <c r="CF36" s="221">
        <v>133.61593400000001</v>
      </c>
      <c r="CG36" s="221">
        <v>138.25120462600066</v>
      </c>
      <c r="CH36" s="221">
        <v>170.94211274905996</v>
      </c>
      <c r="CI36" s="221">
        <v>181.31788150551583</v>
      </c>
      <c r="CJ36" s="221">
        <v>204.29543170007202</v>
      </c>
      <c r="CK36" s="243">
        <f t="shared" si="31"/>
        <v>1815.0163045806485</v>
      </c>
      <c r="CL36" s="238">
        <f t="shared" si="7"/>
        <v>153.60643339485233</v>
      </c>
      <c r="CM36" s="239">
        <f t="shared" si="8"/>
        <v>129.3900799385757</v>
      </c>
      <c r="CN36" s="239">
        <f t="shared" si="9"/>
        <v>114.57676043396822</v>
      </c>
      <c r="CO36" s="239">
        <f t="shared" si="10"/>
        <v>97.866197001250484</v>
      </c>
      <c r="CP36" s="239">
        <f t="shared" si="11"/>
        <v>92.391920148702795</v>
      </c>
      <c r="CQ36" s="239">
        <f t="shared" si="12"/>
        <v>74.048657535076643</v>
      </c>
      <c r="CR36" s="239">
        <f t="shared" si="13"/>
        <v>74.17915152260187</v>
      </c>
      <c r="CS36" s="239">
        <f t="shared" si="14"/>
        <v>120.56602786286356</v>
      </c>
      <c r="CT36" s="239">
        <f t="shared" si="15"/>
        <v>124.74858416970574</v>
      </c>
      <c r="CU36" s="239">
        <f t="shared" si="16"/>
        <v>154.24665989791254</v>
      </c>
      <c r="CV36" s="239">
        <f t="shared" si="17"/>
        <v>149.53404306934704</v>
      </c>
      <c r="CW36" s="229">
        <f t="shared" si="18"/>
        <v>154.75207114001455</v>
      </c>
      <c r="CX36" s="243">
        <f t="shared" si="32"/>
        <v>1439.9065861148715</v>
      </c>
      <c r="CY36" s="246">
        <f t="shared" si="33"/>
        <v>4466.370434423704</v>
      </c>
      <c r="CZ36" s="204">
        <f t="shared" si="34"/>
        <v>271.19034181666098</v>
      </c>
      <c r="DA36" s="173">
        <f t="shared" si="19"/>
        <v>203.86299857802163</v>
      </c>
      <c r="DB36" s="173">
        <f t="shared" si="20"/>
        <v>216.46809820654977</v>
      </c>
      <c r="DC36" s="173">
        <f t="shared" si="21"/>
        <v>173.1655802793172</v>
      </c>
      <c r="DD36" s="173">
        <f t="shared" si="22"/>
        <v>232.0678471660303</v>
      </c>
      <c r="DE36" s="173">
        <f t="shared" si="23"/>
        <v>203.87405478399157</v>
      </c>
      <c r="DF36" s="173">
        <f t="shared" si="24"/>
        <v>210.1170999051057</v>
      </c>
      <c r="DG36" s="173">
        <f t="shared" si="25"/>
        <v>204.73596627285312</v>
      </c>
      <c r="DH36" s="173">
        <f t="shared" si="26"/>
        <v>175.2022589346785</v>
      </c>
      <c r="DI36" s="173">
        <f t="shared" si="27"/>
        <v>200.09447382700222</v>
      </c>
      <c r="DJ36" s="173">
        <f t="shared" si="28"/>
        <v>258.74085583566824</v>
      </c>
      <c r="DK36" s="173">
        <f t="shared" si="29"/>
        <v>297.07513528679084</v>
      </c>
      <c r="DL36" s="188">
        <f t="shared" si="35"/>
        <v>2646.5947108926703</v>
      </c>
      <c r="DM36" s="59">
        <f>'Приложение 4'!O16</f>
        <v>2410.3345733346828</v>
      </c>
      <c r="DN36" s="176">
        <f>'Приложение 4'!$N$16</f>
        <v>2470.2587221288809</v>
      </c>
      <c r="DO36" s="176">
        <f t="shared" si="36"/>
        <v>1030.3521360140094</v>
      </c>
      <c r="DP36" s="174"/>
    </row>
    <row r="37" spans="1:120" ht="16.5" customHeight="1" x14ac:dyDescent="0.25">
      <c r="A37" s="82"/>
      <c r="B37" s="56" t="s">
        <v>129</v>
      </c>
      <c r="C37" s="88" t="s">
        <v>90</v>
      </c>
      <c r="D37" s="262">
        <f>'Приложение 4'!P16/'Приложение 4'!P8*1000</f>
        <v>1269.2887929211706</v>
      </c>
      <c r="E37" s="249">
        <f t="shared" ref="E37:P37" si="41">IF(E10=0,0,(E10-$E$74)/$E$73)</f>
        <v>723.98691588785039</v>
      </c>
      <c r="F37" s="250">
        <f t="shared" si="41"/>
        <v>723.98691588785039</v>
      </c>
      <c r="G37" s="250">
        <f t="shared" si="41"/>
        <v>723.98691588785039</v>
      </c>
      <c r="H37" s="250">
        <f t="shared" si="41"/>
        <v>723.98691588785039</v>
      </c>
      <c r="I37" s="250">
        <f t="shared" si="41"/>
        <v>723.98691588785039</v>
      </c>
      <c r="J37" s="250">
        <f t="shared" si="41"/>
        <v>723.98691588785039</v>
      </c>
      <c r="K37" s="250">
        <f t="shared" si="41"/>
        <v>745.80934579439247</v>
      </c>
      <c r="L37" s="250">
        <f t="shared" si="41"/>
        <v>745.80934579439247</v>
      </c>
      <c r="M37" s="250">
        <f t="shared" si="41"/>
        <v>745.80934579439247</v>
      </c>
      <c r="N37" s="250">
        <f t="shared" si="41"/>
        <v>745.80934579439247</v>
      </c>
      <c r="O37" s="250">
        <f t="shared" si="41"/>
        <v>745.80934579439247</v>
      </c>
      <c r="P37" s="251">
        <f t="shared" si="41"/>
        <v>745.80934579439247</v>
      </c>
      <c r="Q37" s="162">
        <v>1136.4209809501856</v>
      </c>
      <c r="R37" s="121">
        <v>1168.5517554835378</v>
      </c>
      <c r="S37" s="121">
        <v>1160.0625564659485</v>
      </c>
      <c r="T37" s="121">
        <v>1357.2063927989375</v>
      </c>
      <c r="U37" s="121">
        <v>1900.4580325121503</v>
      </c>
      <c r="V37" s="121">
        <v>2795.2654574886551</v>
      </c>
      <c r="W37" s="121">
        <v>2870.1985419525763</v>
      </c>
      <c r="X37" s="121">
        <v>2700.2690838532558</v>
      </c>
      <c r="Y37" s="121">
        <v>2481.8269320697373</v>
      </c>
      <c r="Z37" s="121">
        <v>1572.9263099812345</v>
      </c>
      <c r="AA37" s="121">
        <v>1301.2485409062524</v>
      </c>
      <c r="AB37" s="180">
        <v>1281.7202134818961</v>
      </c>
      <c r="AC37" s="162">
        <v>245.40422754282687</v>
      </c>
      <c r="AD37" s="121">
        <v>244.59803610062824</v>
      </c>
      <c r="AE37" s="121">
        <v>248.89646408563416</v>
      </c>
      <c r="AF37" s="121">
        <v>287.69994210048583</v>
      </c>
      <c r="AG37" s="121">
        <v>403.29667443984164</v>
      </c>
      <c r="AH37" s="121">
        <v>397.50402302433105</v>
      </c>
      <c r="AI37" s="121">
        <v>385.30251746844874</v>
      </c>
      <c r="AJ37" s="121">
        <v>422.2</v>
      </c>
      <c r="AK37" s="121">
        <v>396.396590705601</v>
      </c>
      <c r="AL37" s="121">
        <v>299.60048844559554</v>
      </c>
      <c r="AM37" s="121">
        <v>257.88145222714462</v>
      </c>
      <c r="AN37" s="163">
        <v>248.30400309570106</v>
      </c>
      <c r="AO37" s="170">
        <v>4414.3319602581241</v>
      </c>
      <c r="AP37" s="61">
        <f t="shared" si="3"/>
        <v>4414.3319602581241</v>
      </c>
      <c r="AQ37" s="61">
        <f t="shared" si="39"/>
        <v>4414.3319602581241</v>
      </c>
      <c r="AR37" s="61">
        <f t="shared" si="39"/>
        <v>4414.3319602581241</v>
      </c>
      <c r="AS37" s="61">
        <f t="shared" si="39"/>
        <v>4414.3319602581241</v>
      </c>
      <c r="AT37" s="61">
        <f t="shared" si="39"/>
        <v>4414.3319602581241</v>
      </c>
      <c r="AU37" s="170">
        <v>4546.4848571326647</v>
      </c>
      <c r="AV37" s="61">
        <f t="shared" si="5"/>
        <v>4546.4848571326647</v>
      </c>
      <c r="AW37" s="61">
        <f t="shared" si="40"/>
        <v>4546.4848571326647</v>
      </c>
      <c r="AX37" s="61">
        <f t="shared" si="40"/>
        <v>4546.4848571326647</v>
      </c>
      <c r="AY37" s="61">
        <f t="shared" si="40"/>
        <v>4546.4848571326647</v>
      </c>
      <c r="AZ37" s="61">
        <f t="shared" si="40"/>
        <v>4546.4848571326647</v>
      </c>
      <c r="BA37" s="162">
        <v>117.389990744852</v>
      </c>
      <c r="BB37" s="121">
        <v>86.447954926755401</v>
      </c>
      <c r="BC37" s="121">
        <v>82.018039408452395</v>
      </c>
      <c r="BD37" s="121">
        <v>81.08100345690201</v>
      </c>
      <c r="BE37" s="121">
        <v>62.790004492777797</v>
      </c>
      <c r="BF37" s="121">
        <v>65.699963993575608</v>
      </c>
      <c r="BG37" s="121">
        <v>71.099976662476109</v>
      </c>
      <c r="BH37" s="121">
        <v>59.150050652511098</v>
      </c>
      <c r="BI37" s="121">
        <v>56.615017702479193</v>
      </c>
      <c r="BJ37" s="121">
        <v>80.100002922250894</v>
      </c>
      <c r="BK37" s="121">
        <v>91.290008632586591</v>
      </c>
      <c r="BL37" s="163">
        <v>111.77830262085101</v>
      </c>
      <c r="BM37" s="196">
        <v>115.89373889483379</v>
      </c>
      <c r="BN37" s="121">
        <v>84.80450049915774</v>
      </c>
      <c r="BO37" s="121">
        <v>79.95688152935179</v>
      </c>
      <c r="BP37" s="121">
        <v>79.439063226388356</v>
      </c>
      <c r="BQ37" s="121">
        <v>61.494944739063136</v>
      </c>
      <c r="BR37" s="121">
        <v>64.144038778314254</v>
      </c>
      <c r="BS37" s="121">
        <v>69.710326254469891</v>
      </c>
      <c r="BT37" s="121">
        <v>57.851163831567298</v>
      </c>
      <c r="BU37" s="121">
        <v>55.394212683158372</v>
      </c>
      <c r="BV37" s="121">
        <v>78.611270642972983</v>
      </c>
      <c r="BW37" s="121">
        <v>89.587945263255904</v>
      </c>
      <c r="BX37" s="180">
        <v>109.76933017213169</v>
      </c>
      <c r="BY37" s="233">
        <v>115.91597900000001</v>
      </c>
      <c r="BZ37" s="221">
        <v>95.586258331413106</v>
      </c>
      <c r="CA37" s="221">
        <v>76.035771076862005</v>
      </c>
      <c r="CB37" s="221">
        <v>70.084360000000004</v>
      </c>
      <c r="CC37" s="221">
        <v>55.876907000000003</v>
      </c>
      <c r="CD37" s="221">
        <v>55.393785999999999</v>
      </c>
      <c r="CE37" s="221">
        <v>58.414994</v>
      </c>
      <c r="CF37" s="221">
        <v>61.844463000000005</v>
      </c>
      <c r="CG37" s="221">
        <v>77.811865254462361</v>
      </c>
      <c r="CH37" s="221">
        <v>86.538315294695607</v>
      </c>
      <c r="CI37" s="221">
        <v>89.391987561329202</v>
      </c>
      <c r="CJ37" s="221">
        <v>99.958508443620119</v>
      </c>
      <c r="CK37" s="243">
        <f t="shared" si="31"/>
        <v>942.8531949623823</v>
      </c>
      <c r="CL37" s="238">
        <f t="shared" si="7"/>
        <v>83.921652138330842</v>
      </c>
      <c r="CM37" s="239">
        <f t="shared" si="8"/>
        <v>69.203200370619115</v>
      </c>
      <c r="CN37" s="239">
        <f t="shared" si="9"/>
        <v>55.048903399091941</v>
      </c>
      <c r="CO37" s="239">
        <f t="shared" si="10"/>
        <v>50.740159648373833</v>
      </c>
      <c r="CP37" s="239">
        <f t="shared" si="11"/>
        <v>40.45414956828224</v>
      </c>
      <c r="CQ37" s="239">
        <f t="shared" si="12"/>
        <v>40.104376285491583</v>
      </c>
      <c r="CR37" s="239">
        <f t="shared" si="13"/>
        <v>43.566448459723361</v>
      </c>
      <c r="CS37" s="239">
        <f t="shared" si="14"/>
        <v>46.124178491035515</v>
      </c>
      <c r="CT37" s="239">
        <f t="shared" si="15"/>
        <v>58.032816320471987</v>
      </c>
      <c r="CU37" s="239">
        <f t="shared" si="16"/>
        <v>64.541084316085801</v>
      </c>
      <c r="CV37" s="239">
        <f t="shared" si="17"/>
        <v>66.669379762375414</v>
      </c>
      <c r="CW37" s="229">
        <f t="shared" si="18"/>
        <v>74.549989788919575</v>
      </c>
      <c r="CX37" s="243">
        <f t="shared" si="32"/>
        <v>692.95633854880123</v>
      </c>
      <c r="CY37" s="246">
        <f t="shared" si="33"/>
        <v>4480.4084086953944</v>
      </c>
      <c r="CZ37" s="204">
        <f t="shared" si="34"/>
        <v>131.70407644085171</v>
      </c>
      <c r="DA37" s="173">
        <f t="shared" si="19"/>
        <v>99.098447931195338</v>
      </c>
      <c r="DB37" s="173">
        <f t="shared" si="20"/>
        <v>92.754984393984827</v>
      </c>
      <c r="DC37" s="173">
        <f t="shared" si="21"/>
        <v>107.81520444881326</v>
      </c>
      <c r="DD37" s="173">
        <f t="shared" si="22"/>
        <v>116.86856168824333</v>
      </c>
      <c r="DE37" s="173">
        <f t="shared" si="23"/>
        <v>179.29961590083462</v>
      </c>
      <c r="DF37" s="173">
        <f t="shared" si="24"/>
        <v>200.08247677461787</v>
      </c>
      <c r="DG37" s="173">
        <f t="shared" si="25"/>
        <v>156.21370915931084</v>
      </c>
      <c r="DH37" s="173">
        <f t="shared" si="26"/>
        <v>137.47884891786146</v>
      </c>
      <c r="DI37" s="173">
        <f t="shared" si="27"/>
        <v>123.64973585538765</v>
      </c>
      <c r="DJ37" s="173">
        <f t="shared" si="28"/>
        <v>116.57618305660094</v>
      </c>
      <c r="DK37" s="173">
        <f t="shared" si="29"/>
        <v>140.69356930198936</v>
      </c>
      <c r="DL37" s="188">
        <f t="shared" si="35"/>
        <v>1602.2354138696912</v>
      </c>
      <c r="DM37" s="59">
        <f>'Приложение 4'!R16</f>
        <v>1071.4412026312589</v>
      </c>
      <c r="DN37" s="176">
        <f>'Приложение 4'!$Q$16</f>
        <v>1343.1736065167909</v>
      </c>
      <c r="DO37" s="176">
        <f t="shared" si="36"/>
        <v>650.21726796798964</v>
      </c>
      <c r="DP37" s="174"/>
    </row>
    <row r="38" spans="1:120" ht="16.5" customHeight="1" x14ac:dyDescent="0.25">
      <c r="A38" s="82"/>
      <c r="B38" s="56" t="s">
        <v>143</v>
      </c>
      <c r="C38" s="88" t="s">
        <v>90</v>
      </c>
      <c r="D38" s="262">
        <f>IF('Приложение 4'!S8=0,0,'Приложение 4'!S16/'Приложение 4'!S8*1000)</f>
        <v>823.97640809365566</v>
      </c>
      <c r="E38" s="249">
        <f t="shared" ref="E38:P38" si="42">IF(E11=0,0,(E11-$E$74)/$E$73)</f>
        <v>756.20186915887848</v>
      </c>
      <c r="F38" s="250">
        <f t="shared" si="42"/>
        <v>756.20186915887848</v>
      </c>
      <c r="G38" s="250">
        <f t="shared" si="42"/>
        <v>756.20186915887848</v>
      </c>
      <c r="H38" s="250">
        <f t="shared" si="42"/>
        <v>756.20186915887848</v>
      </c>
      <c r="I38" s="250">
        <f t="shared" si="42"/>
        <v>756.20186915887848</v>
      </c>
      <c r="J38" s="250">
        <f t="shared" si="42"/>
        <v>756.20186915887848</v>
      </c>
      <c r="K38" s="250">
        <f t="shared" si="42"/>
        <v>847.23925233644854</v>
      </c>
      <c r="L38" s="250">
        <f t="shared" si="42"/>
        <v>847.23925233644854</v>
      </c>
      <c r="M38" s="250">
        <f t="shared" si="42"/>
        <v>847.23925233644854</v>
      </c>
      <c r="N38" s="250">
        <f t="shared" si="42"/>
        <v>847.23925233644854</v>
      </c>
      <c r="O38" s="250">
        <f t="shared" si="42"/>
        <v>797.13644859813076</v>
      </c>
      <c r="P38" s="251">
        <f t="shared" si="42"/>
        <v>779.41682242990646</v>
      </c>
      <c r="Q38" s="152">
        <v>946.55104280841533</v>
      </c>
      <c r="R38" s="143">
        <v>1022.5173644388709</v>
      </c>
      <c r="S38" s="143">
        <v>1075.8824621632098</v>
      </c>
      <c r="T38" s="143">
        <v>924.3330261963556</v>
      </c>
      <c r="U38" s="143">
        <v>914.82804678573905</v>
      </c>
      <c r="V38" s="143">
        <v>914.82804678573905</v>
      </c>
      <c r="W38" s="143">
        <v>943.35527473500042</v>
      </c>
      <c r="X38" s="143">
        <v>943.35527473500042</v>
      </c>
      <c r="Y38" s="143">
        <v>914.75067896911628</v>
      </c>
      <c r="Z38" s="143">
        <v>888.79993820580705</v>
      </c>
      <c r="AA38" s="143">
        <v>875.15762007974138</v>
      </c>
      <c r="AB38" s="181">
        <v>895.24604317442106</v>
      </c>
      <c r="AC38" s="152">
        <v>167.1927629394348</v>
      </c>
      <c r="AD38" s="143">
        <v>167.47721086980116</v>
      </c>
      <c r="AE38" s="143">
        <v>167.98270358941051</v>
      </c>
      <c r="AF38" s="143">
        <v>168.90319518930653</v>
      </c>
      <c r="AG38" s="143">
        <v>170.03651191420352</v>
      </c>
      <c r="AH38" s="143">
        <v>170.08535454808052</v>
      </c>
      <c r="AI38" s="143">
        <v>170.38790545575895</v>
      </c>
      <c r="AJ38" s="143">
        <v>171.52831321904344</v>
      </c>
      <c r="AK38" s="143">
        <v>168.97692481660837</v>
      </c>
      <c r="AL38" s="143">
        <v>170.49933848876572</v>
      </c>
      <c r="AM38" s="143">
        <v>168.04242103635443</v>
      </c>
      <c r="AN38" s="153">
        <v>167.79408690666389</v>
      </c>
      <c r="AO38" s="170">
        <v>4408.331347588889</v>
      </c>
      <c r="AP38" s="61">
        <f t="shared" si="3"/>
        <v>4408.331347588889</v>
      </c>
      <c r="AQ38" s="61">
        <f t="shared" si="39"/>
        <v>4408.331347588889</v>
      </c>
      <c r="AR38" s="61">
        <f t="shared" si="39"/>
        <v>4408.331347588889</v>
      </c>
      <c r="AS38" s="61">
        <f t="shared" si="39"/>
        <v>4408.331347588889</v>
      </c>
      <c r="AT38" s="61">
        <f t="shared" si="39"/>
        <v>4408.331347588889</v>
      </c>
      <c r="AU38" s="170">
        <v>4545.5106941838649</v>
      </c>
      <c r="AV38" s="61">
        <f t="shared" si="5"/>
        <v>4545.5106941838649</v>
      </c>
      <c r="AW38" s="61">
        <f t="shared" si="40"/>
        <v>4545.5106941838649</v>
      </c>
      <c r="AX38" s="61">
        <f t="shared" si="40"/>
        <v>4545.5106941838649</v>
      </c>
      <c r="AY38" s="61">
        <f t="shared" si="40"/>
        <v>4545.5106941838649</v>
      </c>
      <c r="AZ38" s="61">
        <f t="shared" si="40"/>
        <v>4545.5106941838649</v>
      </c>
      <c r="BA38" s="152">
        <v>29.140017273145197</v>
      </c>
      <c r="BB38" s="143">
        <v>13.159999432480499</v>
      </c>
      <c r="BC38" s="143">
        <v>11.399983207084899</v>
      </c>
      <c r="BD38" s="143">
        <v>8.4959908448839787</v>
      </c>
      <c r="BE38" s="143">
        <v>11.6739633014913</v>
      </c>
      <c r="BF38" s="143">
        <v>16.380011126780705</v>
      </c>
      <c r="BG38" s="143">
        <v>17.289959590265202</v>
      </c>
      <c r="BH38" s="143">
        <v>10.010009238576101</v>
      </c>
      <c r="BI38" s="143">
        <v>11.830017632108799</v>
      </c>
      <c r="BJ38" s="143">
        <v>0.91495956161893799</v>
      </c>
      <c r="BK38" s="143">
        <v>9.449994770406521</v>
      </c>
      <c r="BL38" s="153">
        <v>13.8920270849391</v>
      </c>
      <c r="BM38" s="197">
        <v>28.768598854267623</v>
      </c>
      <c r="BN38" s="143">
        <v>13.058533298953863</v>
      </c>
      <c r="BO38" s="143">
        <v>10.965156774703088</v>
      </c>
      <c r="BP38" s="143">
        <v>8.4226920683625206</v>
      </c>
      <c r="BQ38" s="143">
        <v>11.556366833639705</v>
      </c>
      <c r="BR38" s="143">
        <v>16.086225858980423</v>
      </c>
      <c r="BS38" s="143">
        <v>17.059283828334799</v>
      </c>
      <c r="BT38" s="143">
        <v>9.7953066466385899</v>
      </c>
      <c r="BU38" s="143">
        <v>11.583528089827107</v>
      </c>
      <c r="BV38" s="143">
        <v>0.89852453537011578</v>
      </c>
      <c r="BW38" s="143">
        <v>9.2365112972247285</v>
      </c>
      <c r="BX38" s="181">
        <v>13.719607789688441</v>
      </c>
      <c r="BY38" s="234">
        <v>0</v>
      </c>
      <c r="BZ38" s="222">
        <v>19.822385668586882</v>
      </c>
      <c r="CA38" s="222">
        <v>28.560114923137984</v>
      </c>
      <c r="CB38" s="222">
        <v>0</v>
      </c>
      <c r="CC38" s="222">
        <v>0</v>
      </c>
      <c r="CD38" s="222">
        <v>0</v>
      </c>
      <c r="CE38" s="222">
        <v>0</v>
      </c>
      <c r="CF38" s="222">
        <v>0</v>
      </c>
      <c r="CG38" s="222">
        <v>0</v>
      </c>
      <c r="CH38" s="222">
        <v>6.5395146177027561</v>
      </c>
      <c r="CI38" s="222">
        <v>13.031036518404209</v>
      </c>
      <c r="CJ38" s="222">
        <v>13.966265511072242</v>
      </c>
      <c r="CK38" s="243">
        <f t="shared" si="31"/>
        <v>81.919317238904071</v>
      </c>
      <c r="CL38" s="238">
        <f t="shared" si="7"/>
        <v>0</v>
      </c>
      <c r="CM38" s="239">
        <f t="shared" si="8"/>
        <v>14.989725093773567</v>
      </c>
      <c r="CN38" s="239">
        <f t="shared" si="9"/>
        <v>21.597212288269322</v>
      </c>
      <c r="CO38" s="239">
        <f t="shared" si="10"/>
        <v>0</v>
      </c>
      <c r="CP38" s="239">
        <f t="shared" si="11"/>
        <v>0</v>
      </c>
      <c r="CQ38" s="239">
        <f t="shared" si="12"/>
        <v>0</v>
      </c>
      <c r="CR38" s="239">
        <f t="shared" si="13"/>
        <v>0</v>
      </c>
      <c r="CS38" s="239">
        <f t="shared" si="14"/>
        <v>0</v>
      </c>
      <c r="CT38" s="239">
        <f t="shared" si="15"/>
        <v>0</v>
      </c>
      <c r="CU38" s="239">
        <f t="shared" si="16"/>
        <v>5.5405334753457591</v>
      </c>
      <c r="CV38" s="239">
        <f t="shared" si="17"/>
        <v>10.387514171833281</v>
      </c>
      <c r="CW38" s="229">
        <f t="shared" si="18"/>
        <v>10.885542285852321</v>
      </c>
      <c r="CX38" s="243">
        <f t="shared" si="32"/>
        <v>63.400527315074257</v>
      </c>
      <c r="CY38" s="246">
        <f t="shared" si="33"/>
        <v>4476.9210208863778</v>
      </c>
      <c r="CZ38" s="204">
        <f t="shared" si="34"/>
        <v>27.230947245644003</v>
      </c>
      <c r="DA38" s="173">
        <f t="shared" si="19"/>
        <v>13.352577052283539</v>
      </c>
      <c r="DB38" s="173">
        <f t="shared" si="20"/>
        <v>11.797219868773158</v>
      </c>
      <c r="DC38" s="173">
        <f t="shared" si="21"/>
        <v>7.7853724482695705</v>
      </c>
      <c r="DD38" s="173">
        <f t="shared" si="22"/>
        <v>10.572088498358108</v>
      </c>
      <c r="DE38" s="173">
        <f t="shared" si="23"/>
        <v>14.716130582725308</v>
      </c>
      <c r="DF38" s="173">
        <f t="shared" si="24"/>
        <v>16.092965382661124</v>
      </c>
      <c r="DG38" s="173">
        <f t="shared" si="25"/>
        <v>9.2404541927533224</v>
      </c>
      <c r="DH38" s="173">
        <f t="shared" si="26"/>
        <v>10.596040185027178</v>
      </c>
      <c r="DI38" s="173">
        <f t="shared" si="27"/>
        <v>0.79860855151336041</v>
      </c>
      <c r="DJ38" s="173">
        <f t="shared" si="28"/>
        <v>8.0834032447188378</v>
      </c>
      <c r="DK38" s="173">
        <f t="shared" si="29"/>
        <v>12.282424587623542</v>
      </c>
      <c r="DL38" s="188">
        <f t="shared" si="35"/>
        <v>142.54823184035104</v>
      </c>
      <c r="DM38" s="59">
        <f>'Приложение 4'!U16</f>
        <v>130.89287756849316</v>
      </c>
      <c r="DN38" s="176">
        <f>'Приложение 4'!$T$16</f>
        <v>93.192715683687624</v>
      </c>
      <c r="DO38" s="176">
        <f t="shared" si="36"/>
        <v>29.792188368613367</v>
      </c>
      <c r="DP38" s="174"/>
    </row>
    <row r="39" spans="1:120" ht="16.5" customHeight="1" x14ac:dyDescent="0.25">
      <c r="A39" s="82"/>
      <c r="B39" s="56" t="s">
        <v>130</v>
      </c>
      <c r="C39" s="88" t="s">
        <v>90</v>
      </c>
      <c r="D39" s="262">
        <f>'Приложение 4'!V16/'Приложение 4'!V8*1000</f>
        <v>1187.2699365462406</v>
      </c>
      <c r="E39" s="249">
        <f t="shared" ref="E39:P39" si="43">IF(E12=0,0,(E12-$E$74)/$E$73)</f>
        <v>779.89345794392523</v>
      </c>
      <c r="F39" s="250">
        <f t="shared" si="43"/>
        <v>779.89345794392523</v>
      </c>
      <c r="G39" s="250">
        <f t="shared" si="43"/>
        <v>779.89345794392523</v>
      </c>
      <c r="H39" s="250">
        <f t="shared" si="43"/>
        <v>779.89345794392523</v>
      </c>
      <c r="I39" s="250">
        <f t="shared" si="43"/>
        <v>775.11775700934572</v>
      </c>
      <c r="J39" s="250">
        <f t="shared" si="43"/>
        <v>779.89345794392523</v>
      </c>
      <c r="K39" s="250">
        <f t="shared" si="43"/>
        <v>803.83738317757002</v>
      </c>
      <c r="L39" s="250">
        <f t="shared" si="43"/>
        <v>803.83738317757002</v>
      </c>
      <c r="M39" s="250">
        <f t="shared" si="43"/>
        <v>803.83738317757002</v>
      </c>
      <c r="N39" s="250">
        <f t="shared" si="43"/>
        <v>803.83738317757002</v>
      </c>
      <c r="O39" s="250">
        <f t="shared" si="43"/>
        <v>798.92149532710266</v>
      </c>
      <c r="P39" s="251">
        <f t="shared" si="43"/>
        <v>803.83738317757002</v>
      </c>
      <c r="Q39" s="162">
        <v>1041.6921260157133</v>
      </c>
      <c r="R39" s="121">
        <v>1197.1260523144563</v>
      </c>
      <c r="S39" s="121">
        <v>1562.7476664583419</v>
      </c>
      <c r="T39" s="121">
        <v>1179.4023188933647</v>
      </c>
      <c r="U39" s="121">
        <v>1569.8896238124444</v>
      </c>
      <c r="V39" s="121">
        <v>1711.0061790897751</v>
      </c>
      <c r="W39" s="121">
        <v>1978.3199070030948</v>
      </c>
      <c r="X39" s="121">
        <v>1974.4465064892406</v>
      </c>
      <c r="Y39" s="121">
        <v>1619.89136742602</v>
      </c>
      <c r="Z39" s="121">
        <v>1263.0003219581752</v>
      </c>
      <c r="AA39" s="121">
        <v>1108.188589484331</v>
      </c>
      <c r="AB39" s="180">
        <v>1109.6585850164076</v>
      </c>
      <c r="AC39" s="162">
        <v>190.39721274420882</v>
      </c>
      <c r="AD39" s="121">
        <v>186.99865656262637</v>
      </c>
      <c r="AE39" s="121">
        <v>197.89915966386556</v>
      </c>
      <c r="AF39" s="121">
        <v>218.47225376637141</v>
      </c>
      <c r="AG39" s="121">
        <v>324.59976521279202</v>
      </c>
      <c r="AH39" s="121">
        <v>351.20583286595627</v>
      </c>
      <c r="AI39" s="121">
        <v>305.39967577004614</v>
      </c>
      <c r="AJ39" s="121">
        <v>367.14</v>
      </c>
      <c r="AK39" s="121">
        <v>335.39946235519369</v>
      </c>
      <c r="AL39" s="121">
        <v>239.10200523103751</v>
      </c>
      <c r="AM39" s="121">
        <v>194.50241963412805</v>
      </c>
      <c r="AN39" s="163">
        <v>188.50274040856999</v>
      </c>
      <c r="AO39" s="170">
        <v>4398.0190699676195</v>
      </c>
      <c r="AP39" s="61">
        <f t="shared" si="3"/>
        <v>4398.0190699676195</v>
      </c>
      <c r="AQ39" s="61">
        <f t="shared" si="39"/>
        <v>4398.0190699676195</v>
      </c>
      <c r="AR39" s="61">
        <f t="shared" si="39"/>
        <v>4398.0190699676195</v>
      </c>
      <c r="AS39" s="61">
        <f t="shared" si="39"/>
        <v>4398.0190699676195</v>
      </c>
      <c r="AT39" s="61">
        <f t="shared" si="39"/>
        <v>4398.0190699676195</v>
      </c>
      <c r="AU39" s="170">
        <v>4527.7085797365671</v>
      </c>
      <c r="AV39" s="61">
        <f t="shared" si="5"/>
        <v>4527.7085797365671</v>
      </c>
      <c r="AW39" s="61">
        <f t="shared" si="40"/>
        <v>4527.7085797365671</v>
      </c>
      <c r="AX39" s="61">
        <f t="shared" si="40"/>
        <v>4527.7085797365671</v>
      </c>
      <c r="AY39" s="61">
        <f t="shared" si="40"/>
        <v>4527.7085797365671</v>
      </c>
      <c r="AZ39" s="61">
        <f t="shared" si="40"/>
        <v>4527.7085797365671</v>
      </c>
      <c r="BA39" s="162">
        <v>173.64750000000001</v>
      </c>
      <c r="BB39" s="121">
        <v>153.33799999999999</v>
      </c>
      <c r="BC39" s="121">
        <v>149.94</v>
      </c>
      <c r="BD39" s="121">
        <v>132.09</v>
      </c>
      <c r="BE39" s="121">
        <v>77.516999999999996</v>
      </c>
      <c r="BF39" s="121">
        <v>80.234999999999999</v>
      </c>
      <c r="BG39" s="121">
        <v>80.19</v>
      </c>
      <c r="BH39" s="121">
        <v>75.734999999999999</v>
      </c>
      <c r="BI39" s="121">
        <v>103.414</v>
      </c>
      <c r="BJ39" s="121">
        <v>137.63999999999999</v>
      </c>
      <c r="BK39" s="121">
        <v>163.14449999999999</v>
      </c>
      <c r="BL39" s="163">
        <v>160.56</v>
      </c>
      <c r="BM39" s="196">
        <v>173.2332855289855</v>
      </c>
      <c r="BN39" s="121">
        <v>152.88082623130697</v>
      </c>
      <c r="BO39" s="121">
        <v>149.87211400154868</v>
      </c>
      <c r="BP39" s="121">
        <v>132.0262279462865</v>
      </c>
      <c r="BQ39" s="121">
        <v>77.469644394972562</v>
      </c>
      <c r="BR39" s="121">
        <v>80.186983083943858</v>
      </c>
      <c r="BS39" s="121">
        <v>80.136648499515232</v>
      </c>
      <c r="BT39" s="121">
        <v>75.684483072656661</v>
      </c>
      <c r="BU39" s="121">
        <v>103.35296342947882</v>
      </c>
      <c r="BV39" s="121">
        <v>137.3751409531514</v>
      </c>
      <c r="BW39" s="121">
        <v>163.06457528869186</v>
      </c>
      <c r="BX39" s="180">
        <v>160.49481538401093</v>
      </c>
      <c r="BY39" s="233">
        <v>174.80349200000001</v>
      </c>
      <c r="BZ39" s="221">
        <v>153.58304099999998</v>
      </c>
      <c r="CA39" s="221">
        <v>119.12100000000002</v>
      </c>
      <c r="CB39" s="221">
        <v>104.24750299999999</v>
      </c>
      <c r="CC39" s="221">
        <v>80.953860000000006</v>
      </c>
      <c r="CD39" s="221">
        <v>76.564999999999984</v>
      </c>
      <c r="CE39" s="221">
        <v>76.48899999999999</v>
      </c>
      <c r="CF39" s="221">
        <v>77.53717236886132</v>
      </c>
      <c r="CG39" s="221">
        <v>104.19526139276319</v>
      </c>
      <c r="CH39" s="221">
        <v>133.58432056344691</v>
      </c>
      <c r="CI39" s="221">
        <v>144.24220702891506</v>
      </c>
      <c r="CJ39" s="221">
        <v>154.87656109232825</v>
      </c>
      <c r="CK39" s="243">
        <f t="shared" si="31"/>
        <v>1400.1984184463147</v>
      </c>
      <c r="CL39" s="238">
        <f t="shared" si="7"/>
        <v>136.32809983655326</v>
      </c>
      <c r="CM39" s="239">
        <f t="shared" si="8"/>
        <v>119.77840892703362</v>
      </c>
      <c r="CN39" s="239">
        <f t="shared" si="9"/>
        <v>92.901688603738336</v>
      </c>
      <c r="CO39" s="239">
        <f t="shared" si="10"/>
        <v>81.301945596689706</v>
      </c>
      <c r="CP39" s="239">
        <f t="shared" si="11"/>
        <v>62.748774384448595</v>
      </c>
      <c r="CQ39" s="239">
        <f t="shared" si="12"/>
        <v>59.712542607476621</v>
      </c>
      <c r="CR39" s="239">
        <f t="shared" si="13"/>
        <v>61.484717601869143</v>
      </c>
      <c r="CS39" s="239">
        <f t="shared" si="14"/>
        <v>62.327277735973674</v>
      </c>
      <c r="CT39" s="239">
        <f t="shared" si="15"/>
        <v>83.756046257461648</v>
      </c>
      <c r="CU39" s="239">
        <f t="shared" si="16"/>
        <v>107.38007067527482</v>
      </c>
      <c r="CV39" s="239">
        <f t="shared" si="17"/>
        <v>115.23819972882234</v>
      </c>
      <c r="CW39" s="229">
        <f t="shared" si="18"/>
        <v>124.49556958399819</v>
      </c>
      <c r="CX39" s="243">
        <f t="shared" si="32"/>
        <v>1107.45334153934</v>
      </c>
      <c r="CY39" s="246">
        <f t="shared" si="33"/>
        <v>4462.8638248520929</v>
      </c>
      <c r="CZ39" s="204">
        <f t="shared" si="34"/>
        <v>180.455749499376</v>
      </c>
      <c r="DA39" s="173">
        <f t="shared" si="19"/>
        <v>183.01761998085689</v>
      </c>
      <c r="DB39" s="173">
        <f t="shared" si="20"/>
        <v>234.21229642309879</v>
      </c>
      <c r="DC39" s="173">
        <f t="shared" si="21"/>
        <v>155.71203939459426</v>
      </c>
      <c r="DD39" s="173">
        <f t="shared" si="22"/>
        <v>121.61879089610731</v>
      </c>
      <c r="DE39" s="173">
        <f t="shared" si="23"/>
        <v>137.20042353919521</v>
      </c>
      <c r="DF39" s="173">
        <f t="shared" si="24"/>
        <v>158.53592700710067</v>
      </c>
      <c r="DG39" s="173">
        <f t="shared" si="25"/>
        <v>149.43496319825101</v>
      </c>
      <c r="DH39" s="173">
        <f t="shared" si="26"/>
        <v>167.42057325730988</v>
      </c>
      <c r="DI39" s="173">
        <f t="shared" si="27"/>
        <v>173.5048472528799</v>
      </c>
      <c r="DJ39" s="173">
        <f t="shared" si="28"/>
        <v>180.70630168403693</v>
      </c>
      <c r="DK39" s="173">
        <f t="shared" si="29"/>
        <v>178.09444974149113</v>
      </c>
      <c r="DL39" s="188">
        <f t="shared" si="35"/>
        <v>2019.9139818742979</v>
      </c>
      <c r="DM39" s="59">
        <f>'Приложение 4'!X16</f>
        <v>1538.1748773036168</v>
      </c>
      <c r="DN39" s="176">
        <f>'Приложение 4'!$W$16</f>
        <v>1546.2139741024575</v>
      </c>
      <c r="DO39" s="176">
        <f t="shared" si="36"/>
        <v>438.7606325631175</v>
      </c>
      <c r="DP39" s="174"/>
    </row>
    <row r="40" spans="1:120" ht="16.5" customHeight="1" x14ac:dyDescent="0.25">
      <c r="A40" s="82"/>
      <c r="B40" s="56" t="s">
        <v>131</v>
      </c>
      <c r="C40" s="88" t="s">
        <v>90</v>
      </c>
      <c r="D40" s="262">
        <f>'Приложение 4'!Y16/'Приложение 4'!Y8*1000</f>
        <v>1102.2127003219805</v>
      </c>
      <c r="E40" s="249">
        <f t="shared" ref="E40:P40" si="44">IF(E13=0,0,(E13-$E$74)/$E$73)</f>
        <v>746.41682242990646</v>
      </c>
      <c r="F40" s="250">
        <f t="shared" si="44"/>
        <v>746.41682242990646</v>
      </c>
      <c r="G40" s="250">
        <f t="shared" si="44"/>
        <v>746.41682242990646</v>
      </c>
      <c r="H40" s="250">
        <f t="shared" si="44"/>
        <v>746.41682242990646</v>
      </c>
      <c r="I40" s="250">
        <f t="shared" si="44"/>
        <v>746.41682242990646</v>
      </c>
      <c r="J40" s="250">
        <f t="shared" si="44"/>
        <v>746.41682242990646</v>
      </c>
      <c r="K40" s="250">
        <f t="shared" si="44"/>
        <v>769.42616822429898</v>
      </c>
      <c r="L40" s="250">
        <f t="shared" si="44"/>
        <v>769.42616822429898</v>
      </c>
      <c r="M40" s="250">
        <f t="shared" si="44"/>
        <v>769.42616822429898</v>
      </c>
      <c r="N40" s="250">
        <f t="shared" si="44"/>
        <v>769.42616822429898</v>
      </c>
      <c r="O40" s="250">
        <f t="shared" si="44"/>
        <v>769.42616822429898</v>
      </c>
      <c r="P40" s="251">
        <f t="shared" si="44"/>
        <v>769.42616822429898</v>
      </c>
      <c r="Q40" s="162">
        <v>1114.6665050118145</v>
      </c>
      <c r="R40" s="121">
        <v>1041.9196352331207</v>
      </c>
      <c r="S40" s="121">
        <v>1521.1431047891238</v>
      </c>
      <c r="T40" s="121">
        <v>1289.3552424999932</v>
      </c>
      <c r="U40" s="121">
        <v>1354.030921158525</v>
      </c>
      <c r="V40" s="121">
        <v>1495.1332921037506</v>
      </c>
      <c r="W40" s="121">
        <v>1664.1433627425756</v>
      </c>
      <c r="X40" s="121">
        <v>1571.132195885893</v>
      </c>
      <c r="Y40" s="121">
        <v>1302.1494288573479</v>
      </c>
      <c r="Z40" s="121">
        <v>1303.4343429277142</v>
      </c>
      <c r="AA40" s="121">
        <v>1221.8908909923794</v>
      </c>
      <c r="AB40" s="180">
        <v>1131.4960948294881</v>
      </c>
      <c r="AC40" s="162">
        <v>195.69913012837168</v>
      </c>
      <c r="AD40" s="121">
        <v>193.19785763444048</v>
      </c>
      <c r="AE40" s="121">
        <v>194.29762724269744</v>
      </c>
      <c r="AF40" s="121">
        <v>197.99832421067399</v>
      </c>
      <c r="AG40" s="121">
        <v>305.6001502961883</v>
      </c>
      <c r="AH40" s="121">
        <v>349.12951065445731</v>
      </c>
      <c r="AI40" s="121">
        <v>354.19507795423766</v>
      </c>
      <c r="AJ40" s="121">
        <v>360.1</v>
      </c>
      <c r="AK40" s="121">
        <v>306.20086475830442</v>
      </c>
      <c r="AL40" s="121">
        <v>226.39817132697036</v>
      </c>
      <c r="AM40" s="121">
        <v>220.09723216100755</v>
      </c>
      <c r="AN40" s="163">
        <v>207.89747545108534</v>
      </c>
      <c r="AO40" s="170">
        <v>4396.776709340842</v>
      </c>
      <c r="AP40" s="61">
        <f t="shared" si="3"/>
        <v>4396.776709340842</v>
      </c>
      <c r="AQ40" s="61">
        <f t="shared" si="39"/>
        <v>4396.776709340842</v>
      </c>
      <c r="AR40" s="61">
        <f t="shared" si="39"/>
        <v>4396.776709340842</v>
      </c>
      <c r="AS40" s="61">
        <f t="shared" si="39"/>
        <v>4396.776709340842</v>
      </c>
      <c r="AT40" s="61">
        <f t="shared" si="39"/>
        <v>4396.776709340842</v>
      </c>
      <c r="AU40" s="170">
        <v>4524.7931159690388</v>
      </c>
      <c r="AV40" s="61">
        <f t="shared" si="5"/>
        <v>4524.7931159690388</v>
      </c>
      <c r="AW40" s="61">
        <f t="shared" si="40"/>
        <v>4524.7931159690388</v>
      </c>
      <c r="AX40" s="61">
        <f t="shared" si="40"/>
        <v>4524.7931159690388</v>
      </c>
      <c r="AY40" s="61">
        <f t="shared" si="40"/>
        <v>4524.7931159690388</v>
      </c>
      <c r="AZ40" s="61">
        <f t="shared" si="40"/>
        <v>4524.7931159690388</v>
      </c>
      <c r="BA40" s="162">
        <v>196.24001381512701</v>
      </c>
      <c r="BB40" s="121">
        <v>163.62500281868901</v>
      </c>
      <c r="BC40" s="121">
        <v>167.99999291410199</v>
      </c>
      <c r="BD40" s="121">
        <v>143.88000561907901</v>
      </c>
      <c r="BE40" s="121">
        <v>87.499956966917509</v>
      </c>
      <c r="BF40" s="121">
        <v>81.327986129772597</v>
      </c>
      <c r="BG40" s="121">
        <v>97.019981752654004</v>
      </c>
      <c r="BH40" s="121">
        <v>92.609966009942795</v>
      </c>
      <c r="BI40" s="121">
        <v>93.196993491593503</v>
      </c>
      <c r="BJ40" s="121">
        <v>115.42496057646798</v>
      </c>
      <c r="BK40" s="121">
        <v>164.500024123494</v>
      </c>
      <c r="BL40" s="163">
        <v>172.81595133392196</v>
      </c>
      <c r="BM40" s="196">
        <v>195.95343856273399</v>
      </c>
      <c r="BN40" s="121">
        <v>163.20549316995402</v>
      </c>
      <c r="BO40" s="121">
        <v>167.45776213791882</v>
      </c>
      <c r="BP40" s="121">
        <v>143.5637293420061</v>
      </c>
      <c r="BQ40" s="121">
        <v>87.408762947161719</v>
      </c>
      <c r="BR40" s="121">
        <v>81.259606133686503</v>
      </c>
      <c r="BS40" s="121">
        <v>96.934773891894565</v>
      </c>
      <c r="BT40" s="121">
        <v>92.518327402682957</v>
      </c>
      <c r="BU40" s="121">
        <v>92.047997416074125</v>
      </c>
      <c r="BV40" s="121">
        <v>113.85561377220073</v>
      </c>
      <c r="BW40" s="121">
        <v>162.5180244307266</v>
      </c>
      <c r="BX40" s="180">
        <v>170.43614559591344</v>
      </c>
      <c r="BY40" s="233">
        <v>181.21766702213628</v>
      </c>
      <c r="BZ40" s="221">
        <v>171.7651077582525</v>
      </c>
      <c r="CA40" s="221">
        <v>144.98314506567638</v>
      </c>
      <c r="CB40" s="221">
        <v>138.58111408585515</v>
      </c>
      <c r="CC40" s="221">
        <v>86.178928237165451</v>
      </c>
      <c r="CD40" s="221">
        <v>74.187621414936004</v>
      </c>
      <c r="CE40" s="221">
        <v>75.268499457332183</v>
      </c>
      <c r="CF40" s="221">
        <v>77.773723281114144</v>
      </c>
      <c r="CG40" s="221">
        <v>94.517192399037597</v>
      </c>
      <c r="CH40" s="221">
        <v>137.52974210946897</v>
      </c>
      <c r="CI40" s="221">
        <v>145.02235910811072</v>
      </c>
      <c r="CJ40" s="221">
        <v>174.62296909341799</v>
      </c>
      <c r="CK40" s="243">
        <f t="shared" si="31"/>
        <v>1501.6480690325034</v>
      </c>
      <c r="CL40" s="238">
        <f t="shared" si="7"/>
        <v>135.26391518682382</v>
      </c>
      <c r="CM40" s="239">
        <f t="shared" si="8"/>
        <v>128.2083659372453</v>
      </c>
      <c r="CN40" s="239">
        <f t="shared" si="9"/>
        <v>108.21785844581633</v>
      </c>
      <c r="CO40" s="239">
        <f t="shared" si="10"/>
        <v>103.43927482476035</v>
      </c>
      <c r="CP40" s="239">
        <f t="shared" si="11"/>
        <v>64.325401775199978</v>
      </c>
      <c r="CQ40" s="239">
        <f t="shared" si="12"/>
        <v>55.374888640169409</v>
      </c>
      <c r="CR40" s="239">
        <f t="shared" si="13"/>
        <v>57.913553125447827</v>
      </c>
      <c r="CS40" s="239">
        <f t="shared" si="14"/>
        <v>59.84113789272461</v>
      </c>
      <c r="CT40" s="239">
        <f t="shared" si="15"/>
        <v>72.724001178910328</v>
      </c>
      <c r="CU40" s="239">
        <f t="shared" si="16"/>
        <v>105.81898248816472</v>
      </c>
      <c r="CV40" s="239">
        <f t="shared" si="17"/>
        <v>111.58399807540189</v>
      </c>
      <c r="CW40" s="229">
        <f t="shared" si="18"/>
        <v>134.3594819934988</v>
      </c>
      <c r="CX40" s="243">
        <f t="shared" si="32"/>
        <v>1137.0708595641634</v>
      </c>
      <c r="CY40" s="246">
        <f t="shared" si="33"/>
        <v>4460.7849126549409</v>
      </c>
      <c r="CZ40" s="204">
        <f t="shared" si="34"/>
        <v>218.42273450777</v>
      </c>
      <c r="DA40" s="173">
        <f t="shared" si="19"/>
        <v>170.04700791168005</v>
      </c>
      <c r="DB40" s="173">
        <f t="shared" si="20"/>
        <v>254.72722021951242</v>
      </c>
      <c r="DC40" s="173">
        <f t="shared" si="21"/>
        <v>185.10464705996569</v>
      </c>
      <c r="DD40" s="173">
        <f t="shared" si="22"/>
        <v>118.35416781067254</v>
      </c>
      <c r="DE40" s="173">
        <f t="shared" si="23"/>
        <v>121.49394243371283</v>
      </c>
      <c r="DF40" s="173">
        <f t="shared" si="24"/>
        <v>161.31336059114864</v>
      </c>
      <c r="DG40" s="173">
        <f t="shared" si="25"/>
        <v>145.35852289186727</v>
      </c>
      <c r="DH40" s="173">
        <f t="shared" si="26"/>
        <v>119.86024726280354</v>
      </c>
      <c r="DI40" s="173">
        <f t="shared" si="27"/>
        <v>148.40331712580007</v>
      </c>
      <c r="DJ40" s="173">
        <f t="shared" si="28"/>
        <v>198.57929367398179</v>
      </c>
      <c r="DK40" s="173">
        <f t="shared" si="29"/>
        <v>192.84783315956614</v>
      </c>
      <c r="DL40" s="188">
        <f t="shared" si="35"/>
        <v>2034.5122946484812</v>
      </c>
      <c r="DM40" s="59">
        <f>'Приложение 4'!AA16</f>
        <v>1619.1238894759351</v>
      </c>
      <c r="DN40" s="176">
        <f>'Приложение 4'!$Z$16</f>
        <v>1762.9676044621076</v>
      </c>
      <c r="DO40" s="176">
        <f t="shared" si="36"/>
        <v>625.89674489794425</v>
      </c>
      <c r="DP40" s="174"/>
    </row>
    <row r="41" spans="1:120" ht="16.5" customHeight="1" x14ac:dyDescent="0.25">
      <c r="A41" s="82"/>
      <c r="B41" s="56" t="s">
        <v>151</v>
      </c>
      <c r="C41" s="88" t="s">
        <v>90</v>
      </c>
      <c r="D41" s="262">
        <f>IF('Приложение 4'!AB7=0,0,'Приложение 4'!AB16/'Приложение 4'!AB8*1000)</f>
        <v>986.05826196726139</v>
      </c>
      <c r="E41" s="249">
        <f t="shared" ref="E41:P41" si="45">IF(E14=0,0,(E14-$E$74)/$E$73)</f>
        <v>1114.6878504672898</v>
      </c>
      <c r="F41" s="250">
        <f t="shared" si="45"/>
        <v>1114.6878504672898</v>
      </c>
      <c r="G41" s="250">
        <f t="shared" si="45"/>
        <v>1114.6878504672898</v>
      </c>
      <c r="H41" s="250">
        <f t="shared" si="45"/>
        <v>1114.6878504672898</v>
      </c>
      <c r="I41" s="250">
        <f t="shared" si="45"/>
        <v>1114.6878504672898</v>
      </c>
      <c r="J41" s="250">
        <f t="shared" si="45"/>
        <v>1114.6878504672898</v>
      </c>
      <c r="K41" s="250">
        <f t="shared" si="45"/>
        <v>1148.9869158878505</v>
      </c>
      <c r="L41" s="250">
        <f t="shared" si="45"/>
        <v>1148.9869158878505</v>
      </c>
      <c r="M41" s="250">
        <f t="shared" si="45"/>
        <v>1148.9869158878505</v>
      </c>
      <c r="N41" s="250">
        <f t="shared" si="45"/>
        <v>1148.9869158878505</v>
      </c>
      <c r="O41" s="250">
        <f t="shared" si="45"/>
        <v>1148.9869158878505</v>
      </c>
      <c r="P41" s="251">
        <f t="shared" si="45"/>
        <v>1148.9869158878505</v>
      </c>
      <c r="Q41" s="162">
        <v>832.19416498519149</v>
      </c>
      <c r="R41" s="121">
        <v>831.54007229393346</v>
      </c>
      <c r="S41" s="121">
        <v>889.43176134989562</v>
      </c>
      <c r="T41" s="121">
        <v>1529.6079772247938</v>
      </c>
      <c r="U41" s="121">
        <v>1513.8682852019722</v>
      </c>
      <c r="V41" s="121">
        <v>1508.106295665481</v>
      </c>
      <c r="W41" s="121">
        <v>1685.1738807928018</v>
      </c>
      <c r="X41" s="121">
        <v>1709.4274827568354</v>
      </c>
      <c r="Y41" s="121">
        <v>1358.8326541903266</v>
      </c>
      <c r="Z41" s="121">
        <v>844.68843580142516</v>
      </c>
      <c r="AA41" s="121">
        <v>979.75648553680367</v>
      </c>
      <c r="AB41" s="180">
        <v>1007.6409217471743</v>
      </c>
      <c r="AC41" s="162">
        <v>220.9053497942387</v>
      </c>
      <c r="AD41" s="121">
        <v>220.00000000000003</v>
      </c>
      <c r="AE41" s="121">
        <v>226.50219298245614</v>
      </c>
      <c r="AF41" s="121">
        <v>246.80249009620823</v>
      </c>
      <c r="AG41" s="121">
        <v>264.99756927564414</v>
      </c>
      <c r="AH41" s="121">
        <v>263.09548242913502</v>
      </c>
      <c r="AI41" s="121">
        <v>264.8002516514627</v>
      </c>
      <c r="AJ41" s="121">
        <v>264.2</v>
      </c>
      <c r="AK41" s="121">
        <v>260.2038626609442</v>
      </c>
      <c r="AL41" s="121">
        <v>249.49278189621538</v>
      </c>
      <c r="AM41" s="121">
        <v>236.50123861107613</v>
      </c>
      <c r="AN41" s="163">
        <v>230.09931245225363</v>
      </c>
      <c r="AO41" s="170">
        <v>4395.448075869208</v>
      </c>
      <c r="AP41" s="61">
        <f t="shared" si="3"/>
        <v>4395.448075869208</v>
      </c>
      <c r="AQ41" s="61">
        <f t="shared" si="39"/>
        <v>4395.448075869208</v>
      </c>
      <c r="AR41" s="61">
        <f t="shared" si="39"/>
        <v>4395.448075869208</v>
      </c>
      <c r="AS41" s="61">
        <f t="shared" si="39"/>
        <v>4395.448075869208</v>
      </c>
      <c r="AT41" s="61">
        <f t="shared" si="39"/>
        <v>4395.448075869208</v>
      </c>
      <c r="AU41" s="170">
        <v>4522.7137543834788</v>
      </c>
      <c r="AV41" s="61">
        <f t="shared" si="5"/>
        <v>4522.7137543834788</v>
      </c>
      <c r="AW41" s="61">
        <f t="shared" si="40"/>
        <v>4522.7137543834788</v>
      </c>
      <c r="AX41" s="61">
        <f t="shared" si="40"/>
        <v>4522.7137543834788</v>
      </c>
      <c r="AY41" s="61">
        <f t="shared" si="40"/>
        <v>4522.7137543834788</v>
      </c>
      <c r="AZ41" s="61">
        <f t="shared" si="40"/>
        <v>4522.7137543834788</v>
      </c>
      <c r="BA41" s="162">
        <v>85.05</v>
      </c>
      <c r="BB41" s="121">
        <v>83.6</v>
      </c>
      <c r="BC41" s="121">
        <v>91.2</v>
      </c>
      <c r="BD41" s="121">
        <v>35.340000000000003</v>
      </c>
      <c r="BE41" s="121">
        <v>82.28</v>
      </c>
      <c r="BF41" s="121">
        <v>87.701999999999998</v>
      </c>
      <c r="BG41" s="121">
        <v>95.37</v>
      </c>
      <c r="BH41" s="121">
        <v>102.52</v>
      </c>
      <c r="BI41" s="121">
        <v>93.2</v>
      </c>
      <c r="BJ41" s="121">
        <v>51.26</v>
      </c>
      <c r="BK41" s="121">
        <v>95.268000000000001</v>
      </c>
      <c r="BL41" s="163">
        <v>104.72</v>
      </c>
      <c r="BM41" s="196">
        <v>84.996825992836264</v>
      </c>
      <c r="BN41" s="121">
        <v>83.489235228828448</v>
      </c>
      <c r="BO41" s="121">
        <v>91.160382869801396</v>
      </c>
      <c r="BP41" s="121">
        <v>35.29512454464799</v>
      </c>
      <c r="BQ41" s="121">
        <v>82.194246312734279</v>
      </c>
      <c r="BR41" s="121">
        <v>87.613861733167056</v>
      </c>
      <c r="BS41" s="121">
        <v>95.301204121764727</v>
      </c>
      <c r="BT41" s="121">
        <v>102.4445554226606</v>
      </c>
      <c r="BU41" s="121">
        <v>93.135367980892639</v>
      </c>
      <c r="BV41" s="121">
        <v>51.227820082073286</v>
      </c>
      <c r="BW41" s="121">
        <v>95.21486799517632</v>
      </c>
      <c r="BX41" s="180">
        <v>104.6671250227044</v>
      </c>
      <c r="BY41" s="233">
        <v>121.51239397786368</v>
      </c>
      <c r="BZ41" s="221">
        <v>103.17862206785243</v>
      </c>
      <c r="CA41" s="221">
        <v>115.1997819343236</v>
      </c>
      <c r="CB41" s="221">
        <v>22.731514914144853</v>
      </c>
      <c r="CC41" s="221">
        <v>0.15723176283455134</v>
      </c>
      <c r="CD41" s="221">
        <v>99.036378585063972</v>
      </c>
      <c r="CE41" s="221">
        <v>44.524873542667812</v>
      </c>
      <c r="CF41" s="221">
        <v>101.83467871888587</v>
      </c>
      <c r="CG41" s="221">
        <v>87.877993216601269</v>
      </c>
      <c r="CH41" s="221">
        <v>56.666942461357735</v>
      </c>
      <c r="CI41" s="221">
        <v>86.974822702287881</v>
      </c>
      <c r="CJ41" s="221">
        <v>94.456467977148947</v>
      </c>
      <c r="CK41" s="243">
        <f t="shared" ref="CK41" si="46">SUM(BY41:CJ41)</f>
        <v>934.15170186103251</v>
      </c>
      <c r="CL41" s="238">
        <f t="shared" si="7"/>
        <v>135.44838924831933</v>
      </c>
      <c r="CM41" s="239">
        <f t="shared" si="8"/>
        <v>115.01195644699129</v>
      </c>
      <c r="CN41" s="239">
        <f t="shared" si="9"/>
        <v>128.4117972986717</v>
      </c>
      <c r="CO41" s="239">
        <f t="shared" si="10"/>
        <v>25.338543497513268</v>
      </c>
      <c r="CP41" s="239">
        <f t="shared" si="11"/>
        <v>0.17526433573922873</v>
      </c>
      <c r="CQ41" s="239">
        <f t="shared" si="12"/>
        <v>110.39464796304969</v>
      </c>
      <c r="CR41" s="239">
        <f t="shared" si="13"/>
        <v>51.158497132086445</v>
      </c>
      <c r="CS41" s="239">
        <f t="shared" si="14"/>
        <v>117.00671343164279</v>
      </c>
      <c r="CT41" s="239">
        <f t="shared" si="15"/>
        <v>100.97066440035614</v>
      </c>
      <c r="CU41" s="239">
        <f t="shared" si="16"/>
        <v>65.109575451469709</v>
      </c>
      <c r="CV41" s="239">
        <f t="shared" si="17"/>
        <v>99.932933296594356</v>
      </c>
      <c r="CW41" s="229">
        <f t="shared" si="18"/>
        <v>108.52924582672388</v>
      </c>
      <c r="CX41" s="243">
        <f t="shared" si="32"/>
        <v>1057.4882283291579</v>
      </c>
      <c r="CY41" s="246">
        <f t="shared" si="33"/>
        <v>4459.0809151263429</v>
      </c>
      <c r="CZ41" s="204">
        <f t="shared" si="34"/>
        <v>70.733862633499996</v>
      </c>
      <c r="DA41" s="173">
        <f t="shared" si="19"/>
        <v>69.424644697945226</v>
      </c>
      <c r="DB41" s="173">
        <f t="shared" si="20"/>
        <v>81.080939901218315</v>
      </c>
      <c r="DC41" s="173">
        <f t="shared" si="21"/>
        <v>53.987704060636183</v>
      </c>
      <c r="DD41" s="173">
        <f t="shared" si="22"/>
        <v>124.43126271892757</v>
      </c>
      <c r="DE41" s="173">
        <f t="shared" si="23"/>
        <v>132.13101646735421</v>
      </c>
      <c r="DF41" s="173">
        <f t="shared" si="24"/>
        <v>160.59909999410121</v>
      </c>
      <c r="DG41" s="173">
        <f t="shared" si="25"/>
        <v>175.12153849830182</v>
      </c>
      <c r="DH41" s="173">
        <f t="shared" si="26"/>
        <v>126.5553792724691</v>
      </c>
      <c r="DI41" s="173">
        <f t="shared" si="27"/>
        <v>43.27154721464332</v>
      </c>
      <c r="DJ41" s="173">
        <f t="shared" si="28"/>
        <v>93.287384437804633</v>
      </c>
      <c r="DK41" s="173">
        <f t="shared" si="29"/>
        <v>105.46687833450459</v>
      </c>
      <c r="DL41" s="188">
        <f t="shared" si="35"/>
        <v>1236.0912582314061</v>
      </c>
      <c r="DM41" s="59">
        <f>'Приложение 4'!AD16</f>
        <v>1376.1821706077124</v>
      </c>
      <c r="DN41" s="176">
        <f>'Приложение 4'!$AC$16</f>
        <v>1355.8615879480983</v>
      </c>
      <c r="DO41" s="176">
        <f t="shared" si="36"/>
        <v>298.37335961894041</v>
      </c>
      <c r="DP41" s="174"/>
    </row>
    <row r="42" spans="1:120" ht="16.5" customHeight="1" x14ac:dyDescent="0.25">
      <c r="A42" s="82"/>
      <c r="B42" s="56" t="s">
        <v>132</v>
      </c>
      <c r="C42" s="88" t="s">
        <v>90</v>
      </c>
      <c r="D42" s="262">
        <f>'Приложение 4'!AE16/'Приложение 4'!AE8*1000</f>
        <v>894.60440400408652</v>
      </c>
      <c r="E42" s="249">
        <f t="shared" ref="E42:P42" si="47">IF(E15=0,0,(E15-$E$74)/$E$73)</f>
        <v>683.39813084112143</v>
      </c>
      <c r="F42" s="250">
        <f t="shared" si="47"/>
        <v>683.39813084112143</v>
      </c>
      <c r="G42" s="250">
        <f t="shared" si="47"/>
        <v>683.39813084112143</v>
      </c>
      <c r="H42" s="250">
        <f t="shared" si="47"/>
        <v>683.39813084112143</v>
      </c>
      <c r="I42" s="250">
        <f t="shared" si="47"/>
        <v>683.39813084112143</v>
      </c>
      <c r="J42" s="250">
        <f t="shared" si="47"/>
        <v>683.39813084112143</v>
      </c>
      <c r="K42" s="250">
        <f t="shared" si="47"/>
        <v>701.30467289719616</v>
      </c>
      <c r="L42" s="250">
        <f t="shared" si="47"/>
        <v>701.30467289719616</v>
      </c>
      <c r="M42" s="250">
        <f t="shared" si="47"/>
        <v>701.30467289719616</v>
      </c>
      <c r="N42" s="250">
        <f t="shared" si="47"/>
        <v>701.30467289719616</v>
      </c>
      <c r="O42" s="250">
        <f t="shared" si="47"/>
        <v>701.30467289719616</v>
      </c>
      <c r="P42" s="251">
        <f t="shared" si="47"/>
        <v>701.30467289719616</v>
      </c>
      <c r="Q42" s="162">
        <v>954.73595226320992</v>
      </c>
      <c r="R42" s="121">
        <v>977.48031322759209</v>
      </c>
      <c r="S42" s="121">
        <v>978.12210864213876</v>
      </c>
      <c r="T42" s="121">
        <v>937.79823562542447</v>
      </c>
      <c r="U42" s="121">
        <v>931.95221641464286</v>
      </c>
      <c r="V42" s="121">
        <v>2339.2318883703551</v>
      </c>
      <c r="W42" s="121">
        <v>2863.3786523755307</v>
      </c>
      <c r="X42" s="121">
        <v>2859.7871385290232</v>
      </c>
      <c r="Y42" s="121">
        <v>1495.1423668262253</v>
      </c>
      <c r="Z42" s="121">
        <v>1191.4944864687066</v>
      </c>
      <c r="AA42" s="121">
        <v>1072.7586373476511</v>
      </c>
      <c r="AB42" s="180">
        <v>999.74019025862583</v>
      </c>
      <c r="AC42" s="162">
        <v>223.20318157717028</v>
      </c>
      <c r="AD42" s="121">
        <v>227.80049730979766</v>
      </c>
      <c r="AE42" s="121">
        <v>240.19802248120286</v>
      </c>
      <c r="AF42" s="121">
        <v>300.9038104368841</v>
      </c>
      <c r="AG42" s="121">
        <v>351.77378053209492</v>
      </c>
      <c r="AH42" s="121">
        <v>375.79390472444726</v>
      </c>
      <c r="AI42" s="121">
        <v>370.80374676736238</v>
      </c>
      <c r="AJ42" s="121">
        <v>360.2</v>
      </c>
      <c r="AK42" s="121">
        <v>310.49630407807592</v>
      </c>
      <c r="AL42" s="121">
        <v>238.59769280443186</v>
      </c>
      <c r="AM42" s="121">
        <v>230.70333169832224</v>
      </c>
      <c r="AN42" s="163">
        <v>228.40219725069414</v>
      </c>
      <c r="AO42" s="170">
        <v>4401.1449941964202</v>
      </c>
      <c r="AP42" s="61">
        <f t="shared" si="3"/>
        <v>4401.1449941964202</v>
      </c>
      <c r="AQ42" s="61">
        <f t="shared" si="39"/>
        <v>4401.1449941964202</v>
      </c>
      <c r="AR42" s="61">
        <f t="shared" si="39"/>
        <v>4401.1449941964202</v>
      </c>
      <c r="AS42" s="61">
        <f t="shared" si="39"/>
        <v>4401.1449941964202</v>
      </c>
      <c r="AT42" s="61">
        <f t="shared" si="39"/>
        <v>4401.1449941964202</v>
      </c>
      <c r="AU42" s="171">
        <v>4534.9177838669384</v>
      </c>
      <c r="AV42" s="61">
        <f t="shared" si="5"/>
        <v>4534.9177838669384</v>
      </c>
      <c r="AW42" s="61">
        <f t="shared" si="40"/>
        <v>4534.9177838669384</v>
      </c>
      <c r="AX42" s="61">
        <f t="shared" si="40"/>
        <v>4534.9177838669384</v>
      </c>
      <c r="AY42" s="61">
        <f t="shared" si="40"/>
        <v>4534.9177838669384</v>
      </c>
      <c r="AZ42" s="61">
        <f t="shared" si="40"/>
        <v>4534.9177838669384</v>
      </c>
      <c r="BA42" s="162">
        <v>124.25002100792899</v>
      </c>
      <c r="BB42" s="121">
        <v>114.53003969749398</v>
      </c>
      <c r="BC42" s="121">
        <v>129.05601669733102</v>
      </c>
      <c r="BD42" s="121">
        <v>96.250027402278135</v>
      </c>
      <c r="BE42" s="121">
        <v>84.000006922926502</v>
      </c>
      <c r="BF42" s="121">
        <v>53.375000892331201</v>
      </c>
      <c r="BG42" s="121">
        <v>38.36800497306151</v>
      </c>
      <c r="BH42" s="121">
        <v>50.519977176749101</v>
      </c>
      <c r="BI42" s="121">
        <v>81.160386352500112</v>
      </c>
      <c r="BJ42" s="121">
        <v>95.793046996200701</v>
      </c>
      <c r="BK42" s="121">
        <v>106.26201112715999</v>
      </c>
      <c r="BL42" s="163">
        <v>117.04353251320902</v>
      </c>
      <c r="BM42" s="196">
        <v>122.25602811697028</v>
      </c>
      <c r="BN42" s="121">
        <v>113.16453515413998</v>
      </c>
      <c r="BO42" s="121">
        <v>127.25924376006743</v>
      </c>
      <c r="BP42" s="121">
        <v>94.920599999999979</v>
      </c>
      <c r="BQ42" s="121">
        <v>82.81025948610619</v>
      </c>
      <c r="BR42" s="121">
        <v>52.37359056462342</v>
      </c>
      <c r="BS42" s="121">
        <v>37.915300000000002</v>
      </c>
      <c r="BT42" s="121">
        <v>50.19392355493278</v>
      </c>
      <c r="BU42" s="121">
        <v>79.908854731445274</v>
      </c>
      <c r="BV42" s="121">
        <v>94.98418049007482</v>
      </c>
      <c r="BW42" s="121">
        <v>105.56860025732954</v>
      </c>
      <c r="BX42" s="180">
        <v>115.65084879004614</v>
      </c>
      <c r="BY42" s="233">
        <v>133.20495903460301</v>
      </c>
      <c r="BZ42" s="221">
        <v>123.8454889697079</v>
      </c>
      <c r="CA42" s="221">
        <v>120.94503711763828</v>
      </c>
      <c r="CB42" s="221">
        <v>110.09733276983323</v>
      </c>
      <c r="CC42" s="221">
        <v>78.528809215589476</v>
      </c>
      <c r="CD42" s="221">
        <v>57.937728131474962</v>
      </c>
      <c r="CE42" s="221">
        <v>33.026911363156756</v>
      </c>
      <c r="CF42" s="221">
        <v>21.141903133946812</v>
      </c>
      <c r="CG42" s="221">
        <v>103.98952306989499</v>
      </c>
      <c r="CH42" s="221">
        <v>124.58354733612178</v>
      </c>
      <c r="CI42" s="221">
        <v>128.68584799420128</v>
      </c>
      <c r="CJ42" s="221">
        <v>130.56474993504077</v>
      </c>
      <c r="CK42" s="243">
        <f t="shared" si="31"/>
        <v>1166.5518380712092</v>
      </c>
      <c r="CL42" s="238">
        <f t="shared" si="7"/>
        <v>91.032020023015846</v>
      </c>
      <c r="CM42" s="239">
        <f t="shared" si="8"/>
        <v>84.635775675003103</v>
      </c>
      <c r="CN42" s="239">
        <f t="shared" si="9"/>
        <v>82.653612300704054</v>
      </c>
      <c r="CO42" s="239">
        <f t="shared" si="10"/>
        <v>75.240311425496969</v>
      </c>
      <c r="CP42" s="239">
        <f t="shared" si="11"/>
        <v>53.66644143511288</v>
      </c>
      <c r="CQ42" s="239">
        <f t="shared" si="12"/>
        <v>39.594535110231043</v>
      </c>
      <c r="CR42" s="239">
        <f t="shared" si="13"/>
        <v>23.161927270343337</v>
      </c>
      <c r="CS42" s="239">
        <f t="shared" si="14"/>
        <v>14.826915461776775</v>
      </c>
      <c r="CT42" s="239">
        <f t="shared" si="15"/>
        <v>72.92833846126814</v>
      </c>
      <c r="CU42" s="239">
        <f t="shared" si="16"/>
        <v>87.371023912931236</v>
      </c>
      <c r="CV42" s="239">
        <f t="shared" si="17"/>
        <v>90.247986534071629</v>
      </c>
      <c r="CW42" s="229">
        <f t="shared" si="18"/>
        <v>91.565669245097979</v>
      </c>
      <c r="CX42" s="243">
        <f t="shared" si="32"/>
        <v>806.92455685505297</v>
      </c>
      <c r="CY42" s="246">
        <f t="shared" si="33"/>
        <v>4468.0313890316802</v>
      </c>
      <c r="CZ42" s="204">
        <f t="shared" si="34"/>
        <v>116.72222542417339</v>
      </c>
      <c r="DA42" s="173">
        <f t="shared" si="19"/>
        <v>110.6161052687236</v>
      </c>
      <c r="DB42" s="173">
        <f t="shared" si="20"/>
        <v>124.47507985080109</v>
      </c>
      <c r="DC42" s="173">
        <f t="shared" si="21"/>
        <v>89.016371204506655</v>
      </c>
      <c r="DD42" s="173">
        <f t="shared" si="22"/>
        <v>77.175204869948374</v>
      </c>
      <c r="DE42" s="173">
        <f t="shared" si="23"/>
        <v>122.51397315721985</v>
      </c>
      <c r="DF42" s="173">
        <f t="shared" si="24"/>
        <v>108.56586061841396</v>
      </c>
      <c r="DG42" s="173">
        <f t="shared" si="25"/>
        <v>143.54393701470576</v>
      </c>
      <c r="DH42" s="173">
        <f t="shared" si="26"/>
        <v>119.47511419354609</v>
      </c>
      <c r="DI42" s="173">
        <f t="shared" si="27"/>
        <v>113.17312735567263</v>
      </c>
      <c r="DJ42" s="173">
        <f t="shared" si="28"/>
        <v>113.24962775875173</v>
      </c>
      <c r="DK42" s="173">
        <f t="shared" si="29"/>
        <v>115.62080157293229</v>
      </c>
      <c r="DL42" s="188">
        <f t="shared" si="35"/>
        <v>1354.1474282893955</v>
      </c>
      <c r="DM42" s="59">
        <f>'Приложение 4'!AG16</f>
        <v>953.30905065067202</v>
      </c>
      <c r="DN42" s="176">
        <f>'Приложение 4'!$AF$16</f>
        <v>1082.6760106715822</v>
      </c>
      <c r="DO42" s="176">
        <f t="shared" si="36"/>
        <v>275.75145381652919</v>
      </c>
      <c r="DP42" s="174"/>
    </row>
    <row r="43" spans="1:120" ht="16.5" customHeight="1" x14ac:dyDescent="0.25">
      <c r="A43" s="82"/>
      <c r="B43" s="56" t="s">
        <v>144</v>
      </c>
      <c r="C43" s="88" t="s">
        <v>90</v>
      </c>
      <c r="D43" s="262">
        <f>IF('Приложение 4'!AH7=0,0,'Приложение 4'!AH16/'Приложение 4'!AH8*1000)</f>
        <v>841.18632504553148</v>
      </c>
      <c r="E43" s="249">
        <f t="shared" ref="E43:P43" si="48">IF(E16=0,0,(E16-$E$74)/$E$73)</f>
        <v>929.42616822429898</v>
      </c>
      <c r="F43" s="250">
        <f t="shared" si="48"/>
        <v>929.42616822429898</v>
      </c>
      <c r="G43" s="250">
        <f t="shared" si="48"/>
        <v>929.42616822429898</v>
      </c>
      <c r="H43" s="250">
        <f t="shared" si="48"/>
        <v>929.42616822429898</v>
      </c>
      <c r="I43" s="250">
        <f t="shared" si="48"/>
        <v>929.42616822429898</v>
      </c>
      <c r="J43" s="250">
        <f t="shared" si="48"/>
        <v>929.42616822429898</v>
      </c>
      <c r="K43" s="250">
        <f t="shared" si="48"/>
        <v>958.11775700934584</v>
      </c>
      <c r="L43" s="250">
        <f t="shared" si="48"/>
        <v>958.11775700934584</v>
      </c>
      <c r="M43" s="250">
        <f t="shared" si="48"/>
        <v>958.11775700934584</v>
      </c>
      <c r="N43" s="250">
        <f t="shared" si="48"/>
        <v>958.11775700934584</v>
      </c>
      <c r="O43" s="250">
        <f t="shared" si="48"/>
        <v>958.11775700934584</v>
      </c>
      <c r="P43" s="251">
        <f t="shared" si="48"/>
        <v>958.11775700934584</v>
      </c>
      <c r="Q43" s="162">
        <v>969.96373815014999</v>
      </c>
      <c r="R43" s="121">
        <v>892.54940625364088</v>
      </c>
      <c r="S43" s="121">
        <v>924.05640179589534</v>
      </c>
      <c r="T43" s="121">
        <v>928.15121506157186</v>
      </c>
      <c r="U43" s="121">
        <v>931.2055180081868</v>
      </c>
      <c r="V43" s="121">
        <v>991.25326460619056</v>
      </c>
      <c r="W43" s="121">
        <v>1042.9920990924729</v>
      </c>
      <c r="X43" s="121">
        <v>1257.303237867945</v>
      </c>
      <c r="Y43" s="121">
        <v>1081.5221617172986</v>
      </c>
      <c r="Z43" s="121">
        <v>964.61669793086708</v>
      </c>
      <c r="AA43" s="121">
        <v>991.98483168265091</v>
      </c>
      <c r="AB43" s="180">
        <v>994.30412754033239</v>
      </c>
      <c r="AC43" s="162">
        <v>216.75478410090597</v>
      </c>
      <c r="AD43" s="121">
        <v>210.99882197632377</v>
      </c>
      <c r="AE43" s="121">
        <v>214.79978885927477</v>
      </c>
      <c r="AF43" s="121">
        <v>216.19527582739039</v>
      </c>
      <c r="AG43" s="121">
        <v>220.59898854519071</v>
      </c>
      <c r="AH43" s="121">
        <v>220.20135341343763</v>
      </c>
      <c r="AI43" s="121">
        <v>216.30109562552457</v>
      </c>
      <c r="AJ43" s="121">
        <v>218.4</v>
      </c>
      <c r="AK43" s="121">
        <v>218.19954845813288</v>
      </c>
      <c r="AL43" s="121">
        <v>209.49796297028152</v>
      </c>
      <c r="AM43" s="121">
        <v>203.20111443551352</v>
      </c>
      <c r="AN43" s="163">
        <v>206.1987252530721</v>
      </c>
      <c r="AO43" s="170">
        <v>4396.7056614163785</v>
      </c>
      <c r="AP43" s="61">
        <f t="shared" si="3"/>
        <v>4396.7056614163785</v>
      </c>
      <c r="AQ43" s="61">
        <f t="shared" si="39"/>
        <v>4396.7056614163785</v>
      </c>
      <c r="AR43" s="61">
        <f t="shared" si="39"/>
        <v>4396.7056614163785</v>
      </c>
      <c r="AS43" s="61">
        <f t="shared" si="39"/>
        <v>4396.7056614163785</v>
      </c>
      <c r="AT43" s="61">
        <f t="shared" si="39"/>
        <v>4396.7056614163785</v>
      </c>
      <c r="AU43" s="170">
        <v>4523.5686285015217</v>
      </c>
      <c r="AV43" s="61">
        <f t="shared" si="39"/>
        <v>4523.5686285015217</v>
      </c>
      <c r="AW43" s="61">
        <f t="shared" si="39"/>
        <v>4523.5686285015217</v>
      </c>
      <c r="AX43" s="61">
        <f t="shared" si="39"/>
        <v>4523.5686285015217</v>
      </c>
      <c r="AY43" s="61">
        <f t="shared" si="39"/>
        <v>4523.5686285015217</v>
      </c>
      <c r="AZ43" s="61">
        <f t="shared" si="39"/>
        <v>4523.5686285015217</v>
      </c>
      <c r="BA43" s="162">
        <v>149.860590781139</v>
      </c>
      <c r="BB43" s="121">
        <v>198.83997269287022</v>
      </c>
      <c r="BC43" s="121">
        <v>207.570036436164</v>
      </c>
      <c r="BD43" s="121">
        <v>79.899988257798498</v>
      </c>
      <c r="BE43" s="121">
        <v>221.37000863898399</v>
      </c>
      <c r="BF43" s="121">
        <v>175.78002768823097</v>
      </c>
      <c r="BG43" s="121">
        <v>240.720001206761</v>
      </c>
      <c r="BH43" s="121">
        <v>233.86397605563502</v>
      </c>
      <c r="BI43" s="121">
        <v>235.500029047309</v>
      </c>
      <c r="BJ43" s="121">
        <v>154.77000129399602</v>
      </c>
      <c r="BK43" s="121">
        <v>122.45995829859</v>
      </c>
      <c r="BL43" s="163">
        <v>243.90063487674598</v>
      </c>
      <c r="BM43" s="196">
        <v>147.34849971896216</v>
      </c>
      <c r="BN43" s="121">
        <v>196.51234503999999</v>
      </c>
      <c r="BO43" s="121">
        <v>204.73165412660973</v>
      </c>
      <c r="BP43" s="121">
        <v>78.835999999999999</v>
      </c>
      <c r="BQ43" s="121">
        <v>218.08397888720538</v>
      </c>
      <c r="BR43" s="121">
        <v>171.99958458042778</v>
      </c>
      <c r="BS43" s="121">
        <v>238.39820000000026</v>
      </c>
      <c r="BT43" s="121">
        <v>231.44471865863696</v>
      </c>
      <c r="BU43" s="121">
        <v>233.30602299638639</v>
      </c>
      <c r="BV43" s="121">
        <v>152.65684571903648</v>
      </c>
      <c r="BW43" s="121">
        <v>121.13939211699225</v>
      </c>
      <c r="BX43" s="180">
        <v>241.05086302893352</v>
      </c>
      <c r="BY43" s="233">
        <v>186.52457396539697</v>
      </c>
      <c r="BZ43" s="221">
        <v>222.6553090302921</v>
      </c>
      <c r="CA43" s="221">
        <v>237.00506888236174</v>
      </c>
      <c r="CB43" s="221">
        <v>233.87350923016675</v>
      </c>
      <c r="CC43" s="221">
        <v>65.38672978441052</v>
      </c>
      <c r="CD43" s="221">
        <v>19.710904868525041</v>
      </c>
      <c r="CE43" s="221">
        <v>223.59295363684325</v>
      </c>
      <c r="CF43" s="221">
        <v>224.9651718660532</v>
      </c>
      <c r="CG43" s="221">
        <v>203.58705918217171</v>
      </c>
      <c r="CH43" s="221">
        <v>56.41677015917913</v>
      </c>
      <c r="CI43" s="221">
        <v>61.221792533281487</v>
      </c>
      <c r="CJ43" s="221">
        <v>196.93426759055853</v>
      </c>
      <c r="CK43" s="243">
        <f t="shared" si="31"/>
        <v>1931.8741107292403</v>
      </c>
      <c r="CL43" s="238">
        <f t="shared" si="7"/>
        <v>173.36082006032873</v>
      </c>
      <c r="CM43" s="239">
        <f t="shared" si="8"/>
        <v>206.94167070682155</v>
      </c>
      <c r="CN43" s="239">
        <f t="shared" si="9"/>
        <v>220.27871302106951</v>
      </c>
      <c r="CO43" s="239">
        <f t="shared" si="10"/>
        <v>217.36815953296409</v>
      </c>
      <c r="CP43" s="239">
        <f t="shared" si="11"/>
        <v>60.772137716242305</v>
      </c>
      <c r="CQ43" s="239">
        <f t="shared" si="12"/>
        <v>18.319830784186909</v>
      </c>
      <c r="CR43" s="239">
        <f t="shared" si="13"/>
        <v>214.22837922162691</v>
      </c>
      <c r="CS43" s="239">
        <f t="shared" si="14"/>
        <v>215.54312587352487</v>
      </c>
      <c r="CT43" s="239">
        <f t="shared" si="15"/>
        <v>195.06037649975133</v>
      </c>
      <c r="CU43" s="239">
        <f t="shared" si="16"/>
        <v>54.053909282624502</v>
      </c>
      <c r="CV43" s="239">
        <f t="shared" si="17"/>
        <v>58.657686542079176</v>
      </c>
      <c r="CW43" s="229">
        <f t="shared" si="18"/>
        <v>188.68621874214426</v>
      </c>
      <c r="CX43" s="243">
        <f t="shared" si="32"/>
        <v>1823.2710279833641</v>
      </c>
      <c r="CY43" s="246">
        <f t="shared" si="33"/>
        <v>4460.1371449589506</v>
      </c>
      <c r="CZ43" s="204">
        <f t="shared" si="34"/>
        <v>142.92270159822084</v>
      </c>
      <c r="DA43" s="173">
        <f t="shared" si="19"/>
        <v>175.39697688696259</v>
      </c>
      <c r="DB43" s="173">
        <f t="shared" si="20"/>
        <v>189.18359564595676</v>
      </c>
      <c r="DC43" s="173">
        <f t="shared" si="21"/>
        <v>73.171729190594078</v>
      </c>
      <c r="DD43" s="173">
        <f t="shared" si="22"/>
        <v>203.08100452894655</v>
      </c>
      <c r="DE43" s="173">
        <f t="shared" si="23"/>
        <v>170.49514972625764</v>
      </c>
      <c r="DF43" s="173">
        <f t="shared" si="24"/>
        <v>248.64743903786746</v>
      </c>
      <c r="DG43" s="173">
        <f t="shared" si="25"/>
        <v>290.99619415693979</v>
      </c>
      <c r="DH43" s="173">
        <f t="shared" si="26"/>
        <v>252.32563433271758</v>
      </c>
      <c r="DI43" s="173">
        <f t="shared" si="27"/>
        <v>147.25534243403879</v>
      </c>
      <c r="DJ43" s="173">
        <f t="shared" si="28"/>
        <v>120.16843949931321</v>
      </c>
      <c r="DK43" s="173">
        <f t="shared" si="29"/>
        <v>239.67786805682789</v>
      </c>
      <c r="DL43" s="188">
        <f t="shared" si="35"/>
        <v>2253.322075094643</v>
      </c>
      <c r="DM43" s="59">
        <f>'Приложение 4'!AJ16</f>
        <v>2510.1981854009287</v>
      </c>
      <c r="DN43" s="176">
        <f>'Приложение 4'!$AI$16</f>
        <v>1716.3457760804683</v>
      </c>
      <c r="DO43" s="176">
        <f t="shared" si="36"/>
        <v>-106.92525190289575</v>
      </c>
      <c r="DP43" s="174"/>
    </row>
    <row r="44" spans="1:120" ht="16.5" customHeight="1" x14ac:dyDescent="0.25">
      <c r="A44" s="82"/>
      <c r="B44" s="55" t="s">
        <v>133</v>
      </c>
      <c r="C44" s="88" t="s">
        <v>90</v>
      </c>
      <c r="D44" s="262">
        <f>'Приложение 4'!AK16/'Приложение 4'!AK8*1000</f>
        <v>1486.3307706965193</v>
      </c>
      <c r="E44" s="249">
        <f t="shared" ref="E44:P44" si="49">IF(E17=0,0,(E17-$E$74)/$E$73)</f>
        <v>880.48224299065419</v>
      </c>
      <c r="F44" s="250">
        <f t="shared" si="49"/>
        <v>880.48224299065419</v>
      </c>
      <c r="G44" s="250">
        <f t="shared" si="49"/>
        <v>880.48224299065419</v>
      </c>
      <c r="H44" s="250">
        <f t="shared" si="49"/>
        <v>880.48224299065419</v>
      </c>
      <c r="I44" s="250">
        <f t="shared" si="49"/>
        <v>880.48224299065419</v>
      </c>
      <c r="J44" s="250">
        <f t="shared" si="49"/>
        <v>880.48224299065419</v>
      </c>
      <c r="K44" s="250">
        <f t="shared" si="49"/>
        <v>987.55700934579443</v>
      </c>
      <c r="L44" s="250">
        <f t="shared" si="49"/>
        <v>987.55700934579443</v>
      </c>
      <c r="M44" s="250">
        <f t="shared" si="49"/>
        <v>987.55700934579443</v>
      </c>
      <c r="N44" s="250">
        <f t="shared" si="49"/>
        <v>987.55700934579443</v>
      </c>
      <c r="O44" s="250">
        <f t="shared" si="49"/>
        <v>912.44485981308401</v>
      </c>
      <c r="P44" s="251">
        <f t="shared" si="49"/>
        <v>907.5009345794391</v>
      </c>
      <c r="Q44" s="162">
        <v>1476.8527784500586</v>
      </c>
      <c r="R44" s="121">
        <v>1210.3642525377511</v>
      </c>
      <c r="S44" s="121">
        <v>1043.6902506915794</v>
      </c>
      <c r="T44" s="121">
        <v>1624.2122176885537</v>
      </c>
      <c r="U44" s="121">
        <v>11482.210943205928</v>
      </c>
      <c r="V44" s="121">
        <v>3145.1468748835196</v>
      </c>
      <c r="W44" s="121">
        <v>3535.2573506757162</v>
      </c>
      <c r="X44" s="121">
        <v>3059.584731983145</v>
      </c>
      <c r="Y44" s="121">
        <v>3059.584731983145</v>
      </c>
      <c r="Z44" s="121">
        <v>1523.7461761479676</v>
      </c>
      <c r="AA44" s="121">
        <v>1341.5194811849772</v>
      </c>
      <c r="AB44" s="180">
        <v>1692.6851274480653</v>
      </c>
      <c r="AC44" s="162">
        <v>267.78478514651596</v>
      </c>
      <c r="AD44" s="121">
        <v>273.80263936598936</v>
      </c>
      <c r="AE44" s="121">
        <v>281.20859956523293</v>
      </c>
      <c r="AF44" s="121">
        <v>286.02869332620548</v>
      </c>
      <c r="AG44" s="121">
        <v>520.247349823322</v>
      </c>
      <c r="AH44" s="121">
        <v>524.30799115091997</v>
      </c>
      <c r="AI44" s="121">
        <v>626.51857876277097</v>
      </c>
      <c r="AJ44" s="121">
        <v>584.71942204301104</v>
      </c>
      <c r="AK44" s="121">
        <v>314.97572409174614</v>
      </c>
      <c r="AL44" s="121">
        <v>262.49286274620556</v>
      </c>
      <c r="AM44" s="121">
        <v>258.33179296559791</v>
      </c>
      <c r="AN44" s="163">
        <v>260.25455941200187</v>
      </c>
      <c r="AO44" s="170">
        <v>4382.7753925980342</v>
      </c>
      <c r="AP44" s="61">
        <f t="shared" si="3"/>
        <v>4382.7753925980342</v>
      </c>
      <c r="AQ44" s="167">
        <f t="shared" si="39"/>
        <v>4382.7753925980342</v>
      </c>
      <c r="AR44" s="167">
        <f t="shared" si="39"/>
        <v>4382.7753925980342</v>
      </c>
      <c r="AS44" s="167">
        <f t="shared" si="39"/>
        <v>4382.7753925980342</v>
      </c>
      <c r="AT44" s="167">
        <f t="shared" si="39"/>
        <v>4382.7753925980342</v>
      </c>
      <c r="AU44" s="170">
        <v>4505.0840532833972</v>
      </c>
      <c r="AV44" s="61">
        <f t="shared" ref="AV44:AV51" si="50">AU44</f>
        <v>4505.0840532833972</v>
      </c>
      <c r="AW44" s="167">
        <f t="shared" si="39"/>
        <v>4505.0840532833972</v>
      </c>
      <c r="AX44" s="167">
        <f t="shared" si="39"/>
        <v>4505.0840532833972</v>
      </c>
      <c r="AY44" s="167">
        <f t="shared" si="39"/>
        <v>4505.0840532833972</v>
      </c>
      <c r="AZ44" s="167">
        <f t="shared" si="39"/>
        <v>4505.0840532833972</v>
      </c>
      <c r="BA44" s="162">
        <v>21.521013588754968</v>
      </c>
      <c r="BB44" s="121">
        <v>21.687153979778596</v>
      </c>
      <c r="BC44" s="121">
        <v>18.004428057419769</v>
      </c>
      <c r="BD44" s="121">
        <v>25.801607224011523</v>
      </c>
      <c r="BE44" s="121">
        <v>0</v>
      </c>
      <c r="BF44" s="121">
        <v>0</v>
      </c>
      <c r="BG44" s="121">
        <v>0</v>
      </c>
      <c r="BH44" s="121">
        <v>0</v>
      </c>
      <c r="BI44" s="121">
        <v>0.62544502617801057</v>
      </c>
      <c r="BJ44" s="121">
        <v>12.849873191642647</v>
      </c>
      <c r="BK44" s="121">
        <v>26.907257214467855</v>
      </c>
      <c r="BL44" s="163">
        <v>27.534580051893354</v>
      </c>
      <c r="BM44" s="196">
        <v>21.316900000000004</v>
      </c>
      <c r="BN44" s="121">
        <v>21.521561000000002</v>
      </c>
      <c r="BO44" s="121">
        <v>17.871400000000005</v>
      </c>
      <c r="BP44" s="121">
        <v>24.637024078584254</v>
      </c>
      <c r="BQ44" s="121">
        <v>-4</v>
      </c>
      <c r="BR44" s="121">
        <v>-3.8</v>
      </c>
      <c r="BS44" s="121">
        <v>-2.9</v>
      </c>
      <c r="BT44" s="121">
        <v>-3.9</v>
      </c>
      <c r="BU44" s="121">
        <v>0.59730000000000016</v>
      </c>
      <c r="BV44" s="121">
        <v>12.498513614638188</v>
      </c>
      <c r="BW44" s="121">
        <v>26.784501393722401</v>
      </c>
      <c r="BX44" s="180">
        <v>27.379203000000022</v>
      </c>
      <c r="BY44" s="233">
        <v>23.987970000000004</v>
      </c>
      <c r="BZ44" s="221">
        <v>21.175021000000005</v>
      </c>
      <c r="CA44" s="221">
        <v>17.781637000000003</v>
      </c>
      <c r="CB44" s="221">
        <v>16.079093</v>
      </c>
      <c r="CC44" s="221">
        <v>-4.521477</v>
      </c>
      <c r="CD44" s="221">
        <v>-3.9368799999999999</v>
      </c>
      <c r="CE44" s="221">
        <v>-3.0332949999999999</v>
      </c>
      <c r="CF44" s="221">
        <v>-3.9726219999999999</v>
      </c>
      <c r="CG44" s="221">
        <v>0</v>
      </c>
      <c r="CH44" s="221">
        <v>25.187672224804572</v>
      </c>
      <c r="CI44" s="221">
        <v>27.620221235729439</v>
      </c>
      <c r="CJ44" s="221">
        <v>29.152884575848628</v>
      </c>
      <c r="CK44" s="243">
        <f t="shared" si="31"/>
        <v>145.52022503638264</v>
      </c>
      <c r="CL44" s="238">
        <f t="shared" si="7"/>
        <v>21.120981630392524</v>
      </c>
      <c r="CM44" s="239">
        <f t="shared" si="8"/>
        <v>18.64422998545421</v>
      </c>
      <c r="CN44" s="239">
        <f t="shared" si="9"/>
        <v>15.656415629805609</v>
      </c>
      <c r="CO44" s="239">
        <f t="shared" si="10"/>
        <v>14.157355869895328</v>
      </c>
      <c r="CP44" s="239">
        <f t="shared" si="11"/>
        <v>-3.9810802105906542</v>
      </c>
      <c r="CQ44" s="239">
        <f t="shared" si="12"/>
        <v>-3.4663529327850466</v>
      </c>
      <c r="CR44" s="239">
        <f t="shared" si="13"/>
        <v>-2.9955517386635515</v>
      </c>
      <c r="CS44" s="239">
        <f t="shared" si="14"/>
        <v>-3.9231907015813086</v>
      </c>
      <c r="CT44" s="239">
        <f t="shared" si="15"/>
        <v>0</v>
      </c>
      <c r="CU44" s="239">
        <f t="shared" si="16"/>
        <v>24.874262254710136</v>
      </c>
      <c r="CV44" s="239">
        <f t="shared" si="17"/>
        <v>25.201928893441512</v>
      </c>
      <c r="CW44" s="229">
        <f t="shared" si="18"/>
        <v>26.456269998269146</v>
      </c>
      <c r="CX44" s="243">
        <f t="shared" si="32"/>
        <v>131.74526867834788</v>
      </c>
      <c r="CY44" s="246">
        <f t="shared" si="33"/>
        <v>4443.9297229407157</v>
      </c>
      <c r="CZ44" s="204">
        <f t="shared" si="34"/>
        <v>31.48192299294206</v>
      </c>
      <c r="DA44" s="173">
        <f t="shared" si="19"/>
        <v>26.048928093210616</v>
      </c>
      <c r="DB44" s="173">
        <f t="shared" si="20"/>
        <v>18.652205946209499</v>
      </c>
      <c r="DC44" s="173">
        <f t="shared" si="21"/>
        <v>40.01575551592363</v>
      </c>
      <c r="DD44" s="173">
        <f t="shared" si="22"/>
        <v>-45.928843772823711</v>
      </c>
      <c r="DE44" s="173">
        <f t="shared" si="23"/>
        <v>-11.951558124557375</v>
      </c>
      <c r="DF44" s="173">
        <f t="shared" si="24"/>
        <v>-10.252246316959578</v>
      </c>
      <c r="DG44" s="173">
        <f t="shared" si="25"/>
        <v>-11.932380454734266</v>
      </c>
      <c r="DH44" s="173">
        <f t="shared" si="26"/>
        <v>1.8274899604135331</v>
      </c>
      <c r="DI44" s="173">
        <f t="shared" si="27"/>
        <v>19.044562327838253</v>
      </c>
      <c r="DJ44" s="173">
        <f t="shared" si="28"/>
        <v>35.931930413504773</v>
      </c>
      <c r="DK44" s="173">
        <f t="shared" si="29"/>
        <v>46.344369719481492</v>
      </c>
      <c r="DL44" s="188">
        <f t="shared" si="35"/>
        <v>139.28213630044894</v>
      </c>
      <c r="DM44" s="59">
        <f>'Приложение 4'!AM16</f>
        <v>207.22465298969138</v>
      </c>
      <c r="DN44" s="176">
        <f>'Приложение 4'!$AL$16</f>
        <v>198.83270434416491</v>
      </c>
      <c r="DO44" s="176">
        <f t="shared" si="36"/>
        <v>67.087435665817026</v>
      </c>
      <c r="DP44" s="174"/>
    </row>
    <row r="45" spans="1:120" ht="16.5" customHeight="1" x14ac:dyDescent="0.25">
      <c r="A45" s="82"/>
      <c r="B45" s="56" t="s">
        <v>134</v>
      </c>
      <c r="C45" s="88" t="s">
        <v>90</v>
      </c>
      <c r="D45" s="262">
        <f>'Приложение 4'!AN16/'Приложение 4'!AN8*1000</f>
        <v>1175.3349596029191</v>
      </c>
      <c r="E45" s="249">
        <f t="shared" ref="E45:P45" si="51">IF(E18=0,0,(E18-$E$74)/$E$73)</f>
        <v>876.23925233644843</v>
      </c>
      <c r="F45" s="250">
        <f t="shared" si="51"/>
        <v>876.23925233644843</v>
      </c>
      <c r="G45" s="250">
        <f t="shared" si="51"/>
        <v>876.23925233644843</v>
      </c>
      <c r="H45" s="250">
        <f t="shared" si="51"/>
        <v>876.23925233644843</v>
      </c>
      <c r="I45" s="250">
        <f t="shared" si="51"/>
        <v>876.23925233644843</v>
      </c>
      <c r="J45" s="250">
        <f t="shared" si="51"/>
        <v>876.23925233644843</v>
      </c>
      <c r="K45" s="250">
        <f t="shared" si="51"/>
        <v>902.8841121495326</v>
      </c>
      <c r="L45" s="250">
        <f t="shared" si="51"/>
        <v>902.8841121495326</v>
      </c>
      <c r="M45" s="250">
        <f t="shared" si="51"/>
        <v>902.8841121495326</v>
      </c>
      <c r="N45" s="250">
        <f t="shared" si="51"/>
        <v>902.8841121495326</v>
      </c>
      <c r="O45" s="250">
        <f t="shared" si="51"/>
        <v>902.8841121495326</v>
      </c>
      <c r="P45" s="251">
        <f t="shared" si="51"/>
        <v>902.8841121495326</v>
      </c>
      <c r="Q45" s="162">
        <v>1203.4939533772651</v>
      </c>
      <c r="R45" s="121">
        <v>1117.9964870498181</v>
      </c>
      <c r="S45" s="121">
        <v>1166.694569278829</v>
      </c>
      <c r="T45" s="121">
        <v>1141.8458167026574</v>
      </c>
      <c r="U45" s="121">
        <v>1546.8028564831302</v>
      </c>
      <c r="V45" s="121">
        <v>1848.5796395661828</v>
      </c>
      <c r="W45" s="121">
        <v>1806.1435744363557</v>
      </c>
      <c r="X45" s="121">
        <v>2186.2236277377574</v>
      </c>
      <c r="Y45" s="121">
        <v>2197.4528567298389</v>
      </c>
      <c r="Z45" s="121">
        <v>1329.2171514679919</v>
      </c>
      <c r="AA45" s="121">
        <v>1215.683957904801</v>
      </c>
      <c r="AB45" s="180">
        <v>1137.8713870410327</v>
      </c>
      <c r="AC45" s="162">
        <v>226.00128278221209</v>
      </c>
      <c r="AD45" s="121">
        <v>228.90002367237435</v>
      </c>
      <c r="AE45" s="121">
        <v>226.79978980557016</v>
      </c>
      <c r="AF45" s="121">
        <v>245.29893679738163</v>
      </c>
      <c r="AG45" s="121">
        <v>322.62494731793805</v>
      </c>
      <c r="AH45" s="121">
        <v>324.40037291295874</v>
      </c>
      <c r="AI45" s="121">
        <v>333.60275545350174</v>
      </c>
      <c r="AJ45" s="121">
        <v>343.5</v>
      </c>
      <c r="AK45" s="121">
        <v>300.40206777713962</v>
      </c>
      <c r="AL45" s="121">
        <v>238.99997446308637</v>
      </c>
      <c r="AM45" s="121">
        <v>225.30155083285467</v>
      </c>
      <c r="AN45" s="163">
        <v>224.09945464982775</v>
      </c>
      <c r="AO45" s="170">
        <v>4398.5541480266356</v>
      </c>
      <c r="AP45" s="61">
        <f t="shared" si="3"/>
        <v>4398.5541480266356</v>
      </c>
      <c r="AQ45" s="61">
        <f t="shared" si="39"/>
        <v>4398.5541480266356</v>
      </c>
      <c r="AR45" s="61">
        <f t="shared" si="39"/>
        <v>4398.5541480266356</v>
      </c>
      <c r="AS45" s="61">
        <f t="shared" si="39"/>
        <v>4398.5541480266356</v>
      </c>
      <c r="AT45" s="61">
        <f t="shared" si="39"/>
        <v>4398.5541480266356</v>
      </c>
      <c r="AU45" s="170">
        <v>4526.8750528706823</v>
      </c>
      <c r="AV45" s="61">
        <f t="shared" si="50"/>
        <v>4526.8750528706823</v>
      </c>
      <c r="AW45" s="61">
        <f t="shared" ref="AW45:AZ49" si="52">AV45</f>
        <v>4526.8750528706823</v>
      </c>
      <c r="AX45" s="61">
        <f t="shared" si="52"/>
        <v>4526.8750528706823</v>
      </c>
      <c r="AY45" s="61">
        <f t="shared" si="52"/>
        <v>4526.8750528706823</v>
      </c>
      <c r="AZ45" s="61">
        <f t="shared" si="52"/>
        <v>4526.8750528706823</v>
      </c>
      <c r="BA45" s="162">
        <v>280.64</v>
      </c>
      <c r="BB45" s="121">
        <v>253.46</v>
      </c>
      <c r="BC45" s="121">
        <v>237.875</v>
      </c>
      <c r="BD45" s="121">
        <v>196.76400000000001</v>
      </c>
      <c r="BE45" s="121">
        <v>137.61799999999999</v>
      </c>
      <c r="BF45" s="121">
        <v>117.99</v>
      </c>
      <c r="BG45" s="121">
        <v>108.875</v>
      </c>
      <c r="BH45" s="121">
        <v>116.36999999999999</v>
      </c>
      <c r="BI45" s="121">
        <v>130.57499999999999</v>
      </c>
      <c r="BJ45" s="121">
        <v>234.95400000000001</v>
      </c>
      <c r="BK45" s="121">
        <v>243.74</v>
      </c>
      <c r="BL45" s="163">
        <v>278.72000000000003</v>
      </c>
      <c r="BM45" s="196">
        <v>279.10134288582515</v>
      </c>
      <c r="BN45" s="121">
        <v>251.58517180005421</v>
      </c>
      <c r="BO45" s="121">
        <v>236.72791710792373</v>
      </c>
      <c r="BP45" s="121">
        <v>195.71303413372988</v>
      </c>
      <c r="BQ45" s="121">
        <v>136.48883251458602</v>
      </c>
      <c r="BR45" s="121">
        <v>116.8271161596271</v>
      </c>
      <c r="BS45" s="121">
        <v>107.79916193003167</v>
      </c>
      <c r="BT45" s="121">
        <v>115.17935169926719</v>
      </c>
      <c r="BU45" s="121">
        <v>129.41130164861673</v>
      </c>
      <c r="BV45" s="121">
        <v>233.69826603653578</v>
      </c>
      <c r="BW45" s="121">
        <v>242.64097377070027</v>
      </c>
      <c r="BX45" s="180">
        <v>277.77187788045302</v>
      </c>
      <c r="BY45" s="233">
        <v>321.8846914969464</v>
      </c>
      <c r="BZ45" s="221">
        <v>289.34833589652516</v>
      </c>
      <c r="CA45" s="221">
        <v>278.23365088053214</v>
      </c>
      <c r="CB45" s="221">
        <v>230.74488563089577</v>
      </c>
      <c r="CC45" s="221">
        <v>151.21106065211404</v>
      </c>
      <c r="CD45" s="221">
        <v>97.467322098861672</v>
      </c>
      <c r="CE45" s="221">
        <v>88.514463852439519</v>
      </c>
      <c r="CF45" s="221">
        <v>75.223281346084974</v>
      </c>
      <c r="CG45" s="221">
        <v>121.50953348819888</v>
      </c>
      <c r="CH45" s="221">
        <v>201.23725523227967</v>
      </c>
      <c r="CI45" s="221">
        <v>220.0580060934615</v>
      </c>
      <c r="CJ45" s="221">
        <v>268.96543337189485</v>
      </c>
      <c r="CK45" s="243">
        <f t="shared" si="31"/>
        <v>2344.397920040235</v>
      </c>
      <c r="CL45" s="238">
        <f t="shared" si="7"/>
        <v>282.04800141583269</v>
      </c>
      <c r="CM45" s="239">
        <f t="shared" si="8"/>
        <v>253.53836951076676</v>
      </c>
      <c r="CN45" s="239">
        <f t="shared" si="9"/>
        <v>243.7992462223979</v>
      </c>
      <c r="CO45" s="239">
        <f t="shared" si="10"/>
        <v>202.18772606567541</v>
      </c>
      <c r="CP45" s="239">
        <f t="shared" si="11"/>
        <v>132.49706673080976</v>
      </c>
      <c r="CQ45" s="239">
        <f t="shared" si="12"/>
        <v>85.404693443142349</v>
      </c>
      <c r="CR45" s="239">
        <f t="shared" si="13"/>
        <v>79.918303107801748</v>
      </c>
      <c r="CS45" s="239">
        <f t="shared" si="14"/>
        <v>67.917905591134428</v>
      </c>
      <c r="CT45" s="239">
        <f t="shared" si="15"/>
        <v>109.70902726119634</v>
      </c>
      <c r="CU45" s="239">
        <f t="shared" si="16"/>
        <v>181.69392052180569</v>
      </c>
      <c r="CV45" s="239">
        <f t="shared" si="17"/>
        <v>198.6868774530914</v>
      </c>
      <c r="CW45" s="229">
        <f t="shared" si="18"/>
        <v>242.84461650889753</v>
      </c>
      <c r="CX45" s="243">
        <f t="shared" si="32"/>
        <v>2080.2457538325521</v>
      </c>
      <c r="CY45" s="246">
        <f t="shared" si="33"/>
        <v>4462.7146004486585</v>
      </c>
      <c r="CZ45" s="204">
        <f t="shared" si="34"/>
        <v>335.89677854256536</v>
      </c>
      <c r="DA45" s="173">
        <f t="shared" si="19"/>
        <v>281.27133826628562</v>
      </c>
      <c r="DB45" s="173">
        <f t="shared" si="20"/>
        <v>276.18917528650337</v>
      </c>
      <c r="DC45" s="173">
        <f t="shared" si="21"/>
        <v>223.47410929978386</v>
      </c>
      <c r="DD45" s="173">
        <f t="shared" si="22"/>
        <v>211.1213160116092</v>
      </c>
      <c r="DE45" s="173">
        <f t="shared" si="23"/>
        <v>215.96422828192001</v>
      </c>
      <c r="DF45" s="173">
        <f t="shared" si="24"/>
        <v>194.70076364955094</v>
      </c>
      <c r="DG45" s="173">
        <f t="shared" si="25"/>
        <v>251.80782011245495</v>
      </c>
      <c r="DH45" s="173">
        <f t="shared" si="26"/>
        <v>284.37523450087969</v>
      </c>
      <c r="DI45" s="173">
        <f t="shared" si="27"/>
        <v>310.63574348409304</v>
      </c>
      <c r="DJ45" s="173">
        <f t="shared" si="28"/>
        <v>294.97473934343992</v>
      </c>
      <c r="DK45" s="173">
        <f t="shared" si="29"/>
        <v>316.06867196482347</v>
      </c>
      <c r="DL45" s="188">
        <f t="shared" si="35"/>
        <v>3196.4799187439089</v>
      </c>
      <c r="DM45" s="59">
        <f>'Приложение 4'!AP16</f>
        <v>3008.6295663127325</v>
      </c>
      <c r="DN45" s="176">
        <f>'Приложение 4'!$AO$16</f>
        <v>3096.2012985783003</v>
      </c>
      <c r="DO45" s="176">
        <f t="shared" si="36"/>
        <v>1015.9555447457483</v>
      </c>
      <c r="DP45" s="174"/>
    </row>
    <row r="46" spans="1:120" ht="16.5" customHeight="1" x14ac:dyDescent="0.25">
      <c r="A46" s="82"/>
      <c r="B46" s="56" t="s">
        <v>216</v>
      </c>
      <c r="C46" s="88" t="s">
        <v>90</v>
      </c>
      <c r="D46" s="262">
        <f>IF('Приложение 4'!AQ7=0,0,'Приложение 4'!AQ16/'Приложение 4'!AQ8*1000)</f>
        <v>927.73470862876889</v>
      </c>
      <c r="E46" s="249">
        <f t="shared" ref="E46:P46" si="53">IF(E19=0,0,(E19-$E$74)/$E$73)</f>
        <v>1066.5196261682245</v>
      </c>
      <c r="F46" s="250">
        <f t="shared" si="53"/>
        <v>1066.5196261682245</v>
      </c>
      <c r="G46" s="250">
        <f t="shared" si="53"/>
        <v>1066.5196261682245</v>
      </c>
      <c r="H46" s="250">
        <f t="shared" si="53"/>
        <v>1066.5196261682245</v>
      </c>
      <c r="I46" s="250">
        <f t="shared" si="53"/>
        <v>1066.5196261682245</v>
      </c>
      <c r="J46" s="250">
        <f t="shared" si="53"/>
        <v>1066.5196261682245</v>
      </c>
      <c r="K46" s="250">
        <f t="shared" si="53"/>
        <v>1099.3140186915889</v>
      </c>
      <c r="L46" s="250">
        <f t="shared" si="53"/>
        <v>1099.3140186915889</v>
      </c>
      <c r="M46" s="250">
        <f t="shared" si="53"/>
        <v>1099.3140186915889</v>
      </c>
      <c r="N46" s="250">
        <f t="shared" si="53"/>
        <v>1099.3140186915889</v>
      </c>
      <c r="O46" s="250">
        <f t="shared" si="53"/>
        <v>1099.3140186915889</v>
      </c>
      <c r="P46" s="251">
        <f t="shared" si="53"/>
        <v>1099.3140186915889</v>
      </c>
      <c r="Q46" s="162">
        <v>1014.7602885359446</v>
      </c>
      <c r="R46" s="121">
        <v>1010.206922358744</v>
      </c>
      <c r="S46" s="121">
        <v>1074.1586183949471</v>
      </c>
      <c r="T46" s="121">
        <v>1093.86657433405</v>
      </c>
      <c r="U46" s="121">
        <v>1206.291417153572</v>
      </c>
      <c r="V46" s="121">
        <v>1186.9982432102129</v>
      </c>
      <c r="W46" s="121">
        <v>1214.2030405077116</v>
      </c>
      <c r="X46" s="121">
        <v>1112.6203959454758</v>
      </c>
      <c r="Y46" s="121">
        <v>1112.8328118859629</v>
      </c>
      <c r="Z46" s="121">
        <v>1237.3440778555689</v>
      </c>
      <c r="AA46" s="121">
        <v>1040.6308646372192</v>
      </c>
      <c r="AB46" s="180">
        <v>1255.2111248816695</v>
      </c>
      <c r="AC46" s="162">
        <v>227.45</v>
      </c>
      <c r="AD46" s="121">
        <v>233.83</v>
      </c>
      <c r="AE46" s="121">
        <v>229.9523964080926</v>
      </c>
      <c r="AF46" s="121">
        <v>233.0668275758033</v>
      </c>
      <c r="AG46" s="121">
        <v>226.91729323308272</v>
      </c>
      <c r="AH46" s="121">
        <v>231.25313283208021</v>
      </c>
      <c r="AI46" s="121">
        <v>227.79858299595142</v>
      </c>
      <c r="AJ46" s="121">
        <v>226.63</v>
      </c>
      <c r="AK46" s="121">
        <v>227.72093023255815</v>
      </c>
      <c r="AL46" s="121">
        <v>225.20100666753825</v>
      </c>
      <c r="AM46" s="121">
        <v>231.26315789473685</v>
      </c>
      <c r="AN46" s="163">
        <v>227.44298245614036</v>
      </c>
      <c r="AO46" s="170">
        <v>4395.7269266593767</v>
      </c>
      <c r="AP46" s="61">
        <f t="shared" si="3"/>
        <v>4395.7269266593767</v>
      </c>
      <c r="AQ46" s="61">
        <f t="shared" si="39"/>
        <v>4395.7269266593767</v>
      </c>
      <c r="AR46" s="61">
        <f t="shared" si="39"/>
        <v>4395.7269266593767</v>
      </c>
      <c r="AS46" s="61">
        <f t="shared" si="39"/>
        <v>4395.7269266593767</v>
      </c>
      <c r="AT46" s="61">
        <f t="shared" si="39"/>
        <v>4395.7269266593767</v>
      </c>
      <c r="AU46" s="170">
        <v>4524.3218790522224</v>
      </c>
      <c r="AV46" s="61">
        <f t="shared" si="50"/>
        <v>4524.3218790522224</v>
      </c>
      <c r="AW46" s="61">
        <f t="shared" si="52"/>
        <v>4524.3218790522224</v>
      </c>
      <c r="AX46" s="61">
        <f t="shared" si="52"/>
        <v>4524.3218790522224</v>
      </c>
      <c r="AY46" s="61">
        <f t="shared" si="52"/>
        <v>4524.3218790522224</v>
      </c>
      <c r="AZ46" s="61">
        <f t="shared" si="52"/>
        <v>4524.3218790522224</v>
      </c>
      <c r="BA46" s="162">
        <v>189</v>
      </c>
      <c r="BB46" s="121">
        <v>189</v>
      </c>
      <c r="BC46" s="121">
        <v>184.86</v>
      </c>
      <c r="BD46" s="121">
        <v>106.06399999999999</v>
      </c>
      <c r="BE46" s="121">
        <v>199.5</v>
      </c>
      <c r="BF46" s="121">
        <v>199.5</v>
      </c>
      <c r="BG46" s="121">
        <v>197.6</v>
      </c>
      <c r="BH46" s="121">
        <v>209</v>
      </c>
      <c r="BI46" s="121">
        <v>204.25</v>
      </c>
      <c r="BJ46" s="121">
        <v>0</v>
      </c>
      <c r="BK46" s="121">
        <v>38</v>
      </c>
      <c r="BL46" s="163">
        <v>228</v>
      </c>
      <c r="BM46" s="196">
        <v>188.51458815329565</v>
      </c>
      <c r="BN46" s="121">
        <v>188.45211651343706</v>
      </c>
      <c r="BO46" s="121">
        <v>184.47054828328373</v>
      </c>
      <c r="BP46" s="121">
        <v>105.73468566412848</v>
      </c>
      <c r="BQ46" s="121">
        <v>198.18053485844015</v>
      </c>
      <c r="BR46" s="121">
        <v>197.91210878066221</v>
      </c>
      <c r="BS46" s="121">
        <v>195.5282069848034</v>
      </c>
      <c r="BT46" s="121">
        <v>207.83297995456959</v>
      </c>
      <c r="BU46" s="121">
        <v>201.69624301805359</v>
      </c>
      <c r="BV46" s="121">
        <v>0</v>
      </c>
      <c r="BW46" s="121">
        <v>37.797294990666096</v>
      </c>
      <c r="BX46" s="180">
        <v>226.33420343379598</v>
      </c>
      <c r="BY46" s="233">
        <v>244.85599050305356</v>
      </c>
      <c r="BZ46" s="221">
        <v>218.22896410347485</v>
      </c>
      <c r="CA46" s="221">
        <v>221.68417911946787</v>
      </c>
      <c r="CB46" s="221">
        <v>234.2289903691042</v>
      </c>
      <c r="CC46" s="221">
        <v>242.40426134788595</v>
      </c>
      <c r="CD46" s="221">
        <v>228.47794590113836</v>
      </c>
      <c r="CE46" s="221">
        <v>229.71291314756047</v>
      </c>
      <c r="CF46" s="221">
        <v>244.86055265391499</v>
      </c>
      <c r="CG46" s="221">
        <v>153.28920947267099</v>
      </c>
      <c r="CH46" s="221">
        <v>87.758024488949459</v>
      </c>
      <c r="CI46" s="221">
        <v>160.64378799725594</v>
      </c>
      <c r="CJ46" s="221">
        <v>160.77584986796333</v>
      </c>
      <c r="CK46" s="243">
        <f t="shared" ref="CK46" si="54">SUM(BY46:CJ46)</f>
        <v>2426.9206689724397</v>
      </c>
      <c r="CL46" s="238">
        <f t="shared" si="7"/>
        <v>261.14371945636702</v>
      </c>
      <c r="CM46" s="239">
        <f t="shared" si="8"/>
        <v>232.7454732147169</v>
      </c>
      <c r="CN46" s="239">
        <f t="shared" si="9"/>
        <v>236.43052784190459</v>
      </c>
      <c r="CO46" s="239">
        <f t="shared" si="10"/>
        <v>249.80981524621765</v>
      </c>
      <c r="CP46" s="239">
        <f t="shared" si="11"/>
        <v>258.52890219433192</v>
      </c>
      <c r="CQ46" s="239">
        <f t="shared" si="12"/>
        <v>243.6762134501659</v>
      </c>
      <c r="CR46" s="239">
        <f t="shared" si="13"/>
        <v>252.52662569759664</v>
      </c>
      <c r="CS46" s="239">
        <f t="shared" si="14"/>
        <v>269.17863815701867</v>
      </c>
      <c r="CT46" s="239">
        <f t="shared" si="15"/>
        <v>168.51297688745873</v>
      </c>
      <c r="CU46" s="239">
        <f t="shared" si="16"/>
        <v>96.473626573381907</v>
      </c>
      <c r="CV46" s="239">
        <f t="shared" si="17"/>
        <v>176.59796816110304</v>
      </c>
      <c r="CW46" s="229">
        <f t="shared" si="18"/>
        <v>176.74314562690634</v>
      </c>
      <c r="CX46" s="243">
        <f t="shared" si="32"/>
        <v>2622.3676325071692</v>
      </c>
      <c r="CY46" s="246">
        <f t="shared" si="33"/>
        <v>4460.0244028558</v>
      </c>
      <c r="CZ46" s="204">
        <f t="shared" si="34"/>
        <v>191.29711786767305</v>
      </c>
      <c r="DA46" s="173">
        <f t="shared" si="19"/>
        <v>190.37563263503068</v>
      </c>
      <c r="DB46" s="173">
        <f t="shared" si="20"/>
        <v>198.15062927853043</v>
      </c>
      <c r="DC46" s="173">
        <f t="shared" si="21"/>
        <v>115.6596383957078</v>
      </c>
      <c r="DD46" s="173">
        <f t="shared" si="22"/>
        <v>239.06347824664064</v>
      </c>
      <c r="DE46" s="173">
        <f t="shared" si="23"/>
        <v>234.92132543267459</v>
      </c>
      <c r="DF46" s="173">
        <f t="shared" si="24"/>
        <v>237.41094342596949</v>
      </c>
      <c r="DG46" s="173">
        <f t="shared" si="25"/>
        <v>231.23921244758137</v>
      </c>
      <c r="DH46" s="173">
        <f t="shared" si="26"/>
        <v>224.45419726461509</v>
      </c>
      <c r="DI46" s="173">
        <f t="shared" si="27"/>
        <v>0</v>
      </c>
      <c r="DJ46" s="173">
        <f t="shared" si="28"/>
        <v>39.333031767084897</v>
      </c>
      <c r="DK46" s="173">
        <f t="shared" si="29"/>
        <v>284.0972100913317</v>
      </c>
      <c r="DL46" s="188">
        <f t="shared" si="35"/>
        <v>2186.0024168528398</v>
      </c>
      <c r="DM46" s="59">
        <f>'Приложение 4'!AS16</f>
        <v>2983.4294005876127</v>
      </c>
      <c r="DN46" s="176">
        <f>'Приложение 4'!$AR$16</f>
        <v>2907.5520047187351</v>
      </c>
      <c r="DO46" s="176">
        <f t="shared" si="36"/>
        <v>285.18437221156591</v>
      </c>
      <c r="DP46" s="174"/>
    </row>
    <row r="47" spans="1:120" ht="16.5" customHeight="1" x14ac:dyDescent="0.25">
      <c r="A47" s="82"/>
      <c r="B47" s="56" t="s">
        <v>135</v>
      </c>
      <c r="C47" s="88" t="s">
        <v>90</v>
      </c>
      <c r="D47" s="262">
        <f>'Приложение 4'!AT16/'Приложение 4'!AT8*1000</f>
        <v>1122.4238317364104</v>
      </c>
      <c r="E47" s="249">
        <f t="shared" ref="E47:P47" si="55">IF(E20=0,0,(E20-$E$74)/$E$73)</f>
        <v>716.08971962616806</v>
      </c>
      <c r="F47" s="250">
        <f t="shared" si="55"/>
        <v>716.08971962616806</v>
      </c>
      <c r="G47" s="250">
        <f t="shared" si="55"/>
        <v>716.08971962616806</v>
      </c>
      <c r="H47" s="250">
        <f t="shared" si="55"/>
        <v>716.08971962616806</v>
      </c>
      <c r="I47" s="250">
        <f t="shared" si="55"/>
        <v>716.08971962616806</v>
      </c>
      <c r="J47" s="250">
        <f t="shared" si="55"/>
        <v>716.08971962616806</v>
      </c>
      <c r="K47" s="250">
        <f t="shared" si="55"/>
        <v>760.53831775700928</v>
      </c>
      <c r="L47" s="250">
        <f t="shared" si="55"/>
        <v>760.53831775700928</v>
      </c>
      <c r="M47" s="250">
        <f t="shared" si="55"/>
        <v>760.53831775700928</v>
      </c>
      <c r="N47" s="250">
        <f t="shared" si="55"/>
        <v>760.53831775700928</v>
      </c>
      <c r="O47" s="250">
        <f t="shared" si="55"/>
        <v>738.43551401869149</v>
      </c>
      <c r="P47" s="251">
        <f t="shared" si="55"/>
        <v>738.07102803738314</v>
      </c>
      <c r="Q47" s="162">
        <v>1067.4151067003568</v>
      </c>
      <c r="R47" s="121">
        <v>1020.7787831806897</v>
      </c>
      <c r="S47" s="121">
        <v>937.18061412128782</v>
      </c>
      <c r="T47" s="121">
        <v>1074.8111304102822</v>
      </c>
      <c r="U47" s="121">
        <v>1245.3836948678374</v>
      </c>
      <c r="V47" s="121">
        <v>1169.3169768973692</v>
      </c>
      <c r="W47" s="121">
        <v>1380.15299772464</v>
      </c>
      <c r="X47" s="121">
        <v>1594.4985302355042</v>
      </c>
      <c r="Y47" s="121">
        <v>1760.8161434724971</v>
      </c>
      <c r="Z47" s="121">
        <v>1137.2702269261017</v>
      </c>
      <c r="AA47" s="121">
        <v>1078.8899803003546</v>
      </c>
      <c r="AB47" s="180">
        <v>1028.7919071408567</v>
      </c>
      <c r="AC47" s="162">
        <v>191.505</v>
      </c>
      <c r="AD47" s="121">
        <v>189.0008596805383</v>
      </c>
      <c r="AE47" s="121">
        <v>187.80020758259775</v>
      </c>
      <c r="AF47" s="121">
        <v>193.49947663907338</v>
      </c>
      <c r="AG47" s="121">
        <v>260.19882252024325</v>
      </c>
      <c r="AH47" s="121">
        <v>260.10040299351203</v>
      </c>
      <c r="AI47" s="121">
        <v>276.799803049258</v>
      </c>
      <c r="AJ47" s="121">
        <v>279.10000000000002</v>
      </c>
      <c r="AK47" s="121">
        <v>238.80147908059385</v>
      </c>
      <c r="AL47" s="121">
        <v>190.82856922382436</v>
      </c>
      <c r="AM47" s="121">
        <v>192.09932523839117</v>
      </c>
      <c r="AN47" s="163">
        <v>190.80013290703582</v>
      </c>
      <c r="AO47" s="170">
        <v>4398.9435673752796</v>
      </c>
      <c r="AP47" s="61">
        <f t="shared" si="3"/>
        <v>4398.9435673752796</v>
      </c>
      <c r="AQ47" s="61">
        <f t="shared" si="39"/>
        <v>4398.9435673752796</v>
      </c>
      <c r="AR47" s="61">
        <f t="shared" si="39"/>
        <v>4398.9435673752796</v>
      </c>
      <c r="AS47" s="61">
        <f t="shared" si="39"/>
        <v>4398.9435673752796</v>
      </c>
      <c r="AT47" s="61">
        <f t="shared" si="39"/>
        <v>4398.9435673752796</v>
      </c>
      <c r="AU47" s="170">
        <v>4527.2716486772952</v>
      </c>
      <c r="AV47" s="61">
        <f t="shared" si="50"/>
        <v>4527.2716486772952</v>
      </c>
      <c r="AW47" s="61">
        <f t="shared" si="52"/>
        <v>4527.2716486772952</v>
      </c>
      <c r="AX47" s="61">
        <f t="shared" si="52"/>
        <v>4527.2716486772952</v>
      </c>
      <c r="AY47" s="61">
        <f t="shared" si="52"/>
        <v>4527.2716486772952</v>
      </c>
      <c r="AZ47" s="61">
        <f t="shared" si="52"/>
        <v>4527.2716486772952</v>
      </c>
      <c r="BA47" s="162">
        <v>712.57998005084892</v>
      </c>
      <c r="BB47" s="121">
        <v>572.13496373918724</v>
      </c>
      <c r="BC47" s="121">
        <v>563.1250431578311</v>
      </c>
      <c r="BD47" s="121">
        <v>481.50001032708826</v>
      </c>
      <c r="BE47" s="121">
        <v>221.250040420614</v>
      </c>
      <c r="BF47" s="121">
        <v>189.20001443145603</v>
      </c>
      <c r="BG47" s="121">
        <v>170.430034560411</v>
      </c>
      <c r="BH47" s="121">
        <v>175.39998609973497</v>
      </c>
      <c r="BI47" s="121">
        <v>267.00002129585403</v>
      </c>
      <c r="BJ47" s="121">
        <v>560.00000646998694</v>
      </c>
      <c r="BK47" s="121">
        <v>618.55500977185602</v>
      </c>
      <c r="BL47" s="163">
        <v>637.43142180754296</v>
      </c>
      <c r="BM47" s="196">
        <v>708.91015060272218</v>
      </c>
      <c r="BN47" s="121">
        <v>569.07100000000003</v>
      </c>
      <c r="BO47" s="121">
        <v>560.29806940289427</v>
      </c>
      <c r="BP47" s="121">
        <v>478.91269999999997</v>
      </c>
      <c r="BQ47" s="121">
        <v>220.28029272549406</v>
      </c>
      <c r="BR47" s="121">
        <v>188.52725215472657</v>
      </c>
      <c r="BS47" s="121">
        <v>169.72124706713586</v>
      </c>
      <c r="BT47" s="121">
        <v>174.81312282105955</v>
      </c>
      <c r="BU47" s="121">
        <v>265.8619749597035</v>
      </c>
      <c r="BV47" s="121">
        <v>557.17066594047503</v>
      </c>
      <c r="BW47" s="121">
        <v>615.72617490423681</v>
      </c>
      <c r="BX47" s="180">
        <v>634.09664694058984</v>
      </c>
      <c r="BY47" s="233">
        <v>668.37047664257682</v>
      </c>
      <c r="BZ47" s="221">
        <v>507.95232921177802</v>
      </c>
      <c r="CA47" s="221">
        <v>470.45054858821851</v>
      </c>
      <c r="CB47" s="221">
        <v>444.97396238985283</v>
      </c>
      <c r="CC47" s="221">
        <v>219.1863196171555</v>
      </c>
      <c r="CD47" s="221">
        <v>124.94139041193252</v>
      </c>
      <c r="CE47" s="221">
        <v>229.94489410119388</v>
      </c>
      <c r="CF47" s="221">
        <v>216.76570054153711</v>
      </c>
      <c r="CG47" s="221">
        <v>271.40290522831282</v>
      </c>
      <c r="CH47" s="221">
        <v>488.41640507031764</v>
      </c>
      <c r="CI47" s="221">
        <v>566.91815672584084</v>
      </c>
      <c r="CJ47" s="221">
        <v>623.14040135768425</v>
      </c>
      <c r="CK47" s="243">
        <f t="shared" si="31"/>
        <v>4832.4634898863997</v>
      </c>
      <c r="CL47" s="238">
        <f t="shared" si="7"/>
        <v>478.61322722539114</v>
      </c>
      <c r="CM47" s="239">
        <f t="shared" si="8"/>
        <v>363.73944100872114</v>
      </c>
      <c r="CN47" s="239">
        <f t="shared" si="9"/>
        <v>336.88480143651435</v>
      </c>
      <c r="CO47" s="239">
        <f t="shared" si="10"/>
        <v>318.64127996869479</v>
      </c>
      <c r="CP47" s="239">
        <f t="shared" si="11"/>
        <v>156.95707016054055</v>
      </c>
      <c r="CQ47" s="239">
        <f t="shared" si="12"/>
        <v>89.469245229784349</v>
      </c>
      <c r="CR47" s="239">
        <f t="shared" si="13"/>
        <v>174.88190293653565</v>
      </c>
      <c r="CS47" s="239">
        <f t="shared" si="14"/>
        <v>164.85862123728029</v>
      </c>
      <c r="CT47" s="239">
        <f t="shared" si="15"/>
        <v>206.41230897670607</v>
      </c>
      <c r="CU47" s="239">
        <f t="shared" si="16"/>
        <v>371.45939107710541</v>
      </c>
      <c r="CV47" s="239">
        <f t="shared" si="17"/>
        <v>418.63250046837538</v>
      </c>
      <c r="CW47" s="229">
        <f t="shared" si="18"/>
        <v>459.92187664169359</v>
      </c>
      <c r="CX47" s="243">
        <f t="shared" si="32"/>
        <v>3540.471666367343</v>
      </c>
      <c r="CY47" s="246">
        <f t="shared" si="33"/>
        <v>4463.1076080262892</v>
      </c>
      <c r="CZ47" s="204">
        <f t="shared" si="34"/>
        <v>756.7014040465707</v>
      </c>
      <c r="DA47" s="173">
        <f t="shared" si="19"/>
        <v>580.89560292341832</v>
      </c>
      <c r="DB47" s="173">
        <f t="shared" si="20"/>
        <v>525.10048877397651</v>
      </c>
      <c r="DC47" s="173">
        <f t="shared" si="21"/>
        <v>514.74070045484029</v>
      </c>
      <c r="DD47" s="173">
        <f t="shared" si="22"/>
        <v>274.33348486104461</v>
      </c>
      <c r="DE47" s="173">
        <f t="shared" si="23"/>
        <v>220.44811655233292</v>
      </c>
      <c r="DF47" s="173">
        <f t="shared" si="24"/>
        <v>234.24128791727185</v>
      </c>
      <c r="DG47" s="173">
        <f t="shared" si="25"/>
        <v>278.73926740405813</v>
      </c>
      <c r="DH47" s="173">
        <f t="shared" si="26"/>
        <v>468.13405744452672</v>
      </c>
      <c r="DI47" s="173">
        <f t="shared" si="27"/>
        <v>633.65360969069127</v>
      </c>
      <c r="DJ47" s="173">
        <f t="shared" si="28"/>
        <v>664.30080071284488</v>
      </c>
      <c r="DK47" s="173">
        <f t="shared" si="29"/>
        <v>652.35349871763196</v>
      </c>
      <c r="DL47" s="188">
        <f t="shared" si="35"/>
        <v>5803.6423194992085</v>
      </c>
      <c r="DM47" s="59">
        <f>'Приложение 4'!AV16</f>
        <v>5202.6193017890273</v>
      </c>
      <c r="DN47" s="176">
        <f>'Приложение 4'!$AU$16</f>
        <v>5306.7259407734373</v>
      </c>
      <c r="DO47" s="176">
        <f t="shared" si="36"/>
        <v>1766.2542744060943</v>
      </c>
      <c r="DP47" s="174"/>
    </row>
    <row r="48" spans="1:120" ht="16.5" customHeight="1" x14ac:dyDescent="0.25">
      <c r="A48" s="82"/>
      <c r="B48" s="56" t="s">
        <v>145</v>
      </c>
      <c r="C48" s="88" t="s">
        <v>90</v>
      </c>
      <c r="D48" s="262">
        <f>'Приложение 4'!AW16/'Приложение 4'!AW8*1000</f>
        <v>963.53757367905655</v>
      </c>
      <c r="E48" s="249">
        <f t="shared" ref="E48:P48" si="56">IF(E21=0,0,(E21-$E$74)/$E$73)</f>
        <v>849.02429906542045</v>
      </c>
      <c r="F48" s="250">
        <f t="shared" si="56"/>
        <v>849.02429906542045</v>
      </c>
      <c r="G48" s="250">
        <f t="shared" si="56"/>
        <v>849.02429906542045</v>
      </c>
      <c r="H48" s="250">
        <f t="shared" si="56"/>
        <v>849.02429906542045</v>
      </c>
      <c r="I48" s="250">
        <f t="shared" si="56"/>
        <v>831.02429906542045</v>
      </c>
      <c r="J48" s="250">
        <f t="shared" si="56"/>
        <v>849.02429906542045</v>
      </c>
      <c r="K48" s="250">
        <f t="shared" si="56"/>
        <v>874.81869158878487</v>
      </c>
      <c r="L48" s="250">
        <f t="shared" si="56"/>
        <v>874.81869158878487</v>
      </c>
      <c r="M48" s="250">
        <f t="shared" si="56"/>
        <v>874.81869158878487</v>
      </c>
      <c r="N48" s="250">
        <f t="shared" si="56"/>
        <v>874.81869158878487</v>
      </c>
      <c r="O48" s="250">
        <f t="shared" si="56"/>
        <v>856.26728971962598</v>
      </c>
      <c r="P48" s="251">
        <f t="shared" si="56"/>
        <v>874.81869158878487</v>
      </c>
      <c r="Q48" s="162">
        <v>995.3407606490249</v>
      </c>
      <c r="R48" s="121">
        <v>1018.8478089824854</v>
      </c>
      <c r="S48" s="121">
        <v>965.17412394499559</v>
      </c>
      <c r="T48" s="121">
        <v>1260.4825962822194</v>
      </c>
      <c r="U48" s="121">
        <v>1163.2297544799881</v>
      </c>
      <c r="V48" s="121">
        <v>1193.7993093162841</v>
      </c>
      <c r="W48" s="121">
        <v>1394.9741458681983</v>
      </c>
      <c r="X48" s="121">
        <v>1303.6425134894994</v>
      </c>
      <c r="Y48" s="121">
        <v>1076.6272797480465</v>
      </c>
      <c r="Z48" s="121">
        <v>865.39505653518279</v>
      </c>
      <c r="AA48" s="121">
        <v>818.67945473717327</v>
      </c>
      <c r="AB48" s="180">
        <v>962.05846719832346</v>
      </c>
      <c r="AC48" s="162">
        <v>196.59993840468124</v>
      </c>
      <c r="AD48" s="121">
        <v>192.65154926522067</v>
      </c>
      <c r="AE48" s="121">
        <v>192.80916331383816</v>
      </c>
      <c r="AF48" s="121">
        <v>207.1577741392764</v>
      </c>
      <c r="AG48" s="121">
        <v>223.89927698828222</v>
      </c>
      <c r="AH48" s="121">
        <v>227.49829273844753</v>
      </c>
      <c r="AI48" s="121">
        <v>232.39835134231924</v>
      </c>
      <c r="AJ48" s="121">
        <v>232.4</v>
      </c>
      <c r="AK48" s="121">
        <v>230.44363044363044</v>
      </c>
      <c r="AL48" s="121">
        <v>201.39780976990278</v>
      </c>
      <c r="AM48" s="121">
        <v>198.20066246393847</v>
      </c>
      <c r="AN48" s="163">
        <v>196.83246073298432</v>
      </c>
      <c r="AO48" s="170">
        <v>4397.481672013635</v>
      </c>
      <c r="AP48" s="61">
        <f t="shared" si="3"/>
        <v>4397.481672013635</v>
      </c>
      <c r="AQ48" s="61">
        <f t="shared" si="39"/>
        <v>4397.481672013635</v>
      </c>
      <c r="AR48" s="61">
        <f t="shared" si="39"/>
        <v>4397.481672013635</v>
      </c>
      <c r="AS48" s="61">
        <f t="shared" si="39"/>
        <v>4397.481672013635</v>
      </c>
      <c r="AT48" s="61">
        <f t="shared" si="39"/>
        <v>4397.481672013635</v>
      </c>
      <c r="AU48" s="170">
        <v>4524.8730907614554</v>
      </c>
      <c r="AV48" s="61">
        <f t="shared" si="50"/>
        <v>4524.8730907614554</v>
      </c>
      <c r="AW48" s="61">
        <f t="shared" si="52"/>
        <v>4524.8730907614554</v>
      </c>
      <c r="AX48" s="61">
        <f t="shared" si="52"/>
        <v>4524.8730907614554</v>
      </c>
      <c r="AY48" s="61">
        <f t="shared" si="52"/>
        <v>4524.8730907614554</v>
      </c>
      <c r="AZ48" s="61">
        <f t="shared" si="52"/>
        <v>4524.8730907614554</v>
      </c>
      <c r="BA48" s="162">
        <v>81.174999999999997</v>
      </c>
      <c r="BB48" s="121">
        <v>0</v>
      </c>
      <c r="BC48" s="121">
        <v>0</v>
      </c>
      <c r="BD48" s="121">
        <v>0</v>
      </c>
      <c r="BE48" s="121">
        <v>200.55</v>
      </c>
      <c r="BF48" s="121">
        <v>219.65</v>
      </c>
      <c r="BG48" s="121">
        <v>224.42500000000001</v>
      </c>
      <c r="BH48" s="121">
        <v>205.32000000000002</v>
      </c>
      <c r="BI48" s="121">
        <v>184.27500000000001</v>
      </c>
      <c r="BJ48" s="121">
        <v>203.17500000000001</v>
      </c>
      <c r="BK48" s="121">
        <v>233.97499999999999</v>
      </c>
      <c r="BL48" s="163">
        <v>229.2</v>
      </c>
      <c r="BM48" s="196">
        <v>80.764913096822653</v>
      </c>
      <c r="BN48" s="121">
        <v>0</v>
      </c>
      <c r="BO48" s="121">
        <v>0</v>
      </c>
      <c r="BP48" s="121">
        <v>0</v>
      </c>
      <c r="BQ48" s="121">
        <v>199.79555761035547</v>
      </c>
      <c r="BR48" s="121">
        <v>218.87246033047771</v>
      </c>
      <c r="BS48" s="121">
        <v>223.49693988801261</v>
      </c>
      <c r="BT48" s="121">
        <v>204.6478152376902</v>
      </c>
      <c r="BU48" s="121">
        <v>183.57058023081623</v>
      </c>
      <c r="BV48" s="121">
        <v>202.19554190153008</v>
      </c>
      <c r="BW48" s="121">
        <v>232.92120589539999</v>
      </c>
      <c r="BX48" s="180">
        <v>228.00324060977636</v>
      </c>
      <c r="BY48" s="233">
        <v>237.9998633574231</v>
      </c>
      <c r="BZ48" s="221">
        <v>223.08344078822202</v>
      </c>
      <c r="CA48" s="221">
        <v>216.33305441178146</v>
      </c>
      <c r="CB48" s="221">
        <v>138.49421161014715</v>
      </c>
      <c r="CC48" s="221">
        <v>176.15020438284449</v>
      </c>
      <c r="CD48" s="221">
        <v>242.17773758806754</v>
      </c>
      <c r="CE48" s="221">
        <v>125.33267589880614</v>
      </c>
      <c r="CF48" s="221">
        <v>237.16432645846288</v>
      </c>
      <c r="CG48" s="221">
        <v>181.8219156776405</v>
      </c>
      <c r="CH48" s="221">
        <v>188.74221871161927</v>
      </c>
      <c r="CI48" s="221">
        <v>233.35873211172748</v>
      </c>
      <c r="CJ48" s="221">
        <v>240.94529180122311</v>
      </c>
      <c r="CK48" s="243">
        <f t="shared" si="31"/>
        <v>2441.6036727979654</v>
      </c>
      <c r="CL48" s="238">
        <f t="shared" si="7"/>
        <v>202.06766716470199</v>
      </c>
      <c r="CM48" s="239">
        <f t="shared" si="8"/>
        <v>189.40326194832244</v>
      </c>
      <c r="CN48" s="239">
        <f t="shared" si="9"/>
        <v>183.67201988664422</v>
      </c>
      <c r="CO48" s="239">
        <f t="shared" si="10"/>
        <v>117.58495093692319</v>
      </c>
      <c r="CP48" s="239">
        <f t="shared" si="11"/>
        <v>146.38510012748389</v>
      </c>
      <c r="CQ48" s="239">
        <f t="shared" si="12"/>
        <v>205.61478390495836</v>
      </c>
      <c r="CR48" s="239">
        <f t="shared" si="13"/>
        <v>109.64336754311483</v>
      </c>
      <c r="CS48" s="239">
        <f t="shared" si="14"/>
        <v>207.47578576392795</v>
      </c>
      <c r="CT48" s="239">
        <f t="shared" si="15"/>
        <v>159.06121037527984</v>
      </c>
      <c r="CU48" s="239">
        <f t="shared" si="16"/>
        <v>165.11522082086304</v>
      </c>
      <c r="CV48" s="239">
        <f t="shared" si="17"/>
        <v>199.81744907771716</v>
      </c>
      <c r="CW48" s="229">
        <f t="shared" si="18"/>
        <v>210.78344491802397</v>
      </c>
      <c r="CX48" s="243">
        <f t="shared" si="32"/>
        <v>2096.6242624679608</v>
      </c>
      <c r="CY48" s="246">
        <f t="shared" si="33"/>
        <v>4461.1773813875443</v>
      </c>
      <c r="CZ48" s="204">
        <f t="shared" si="34"/>
        <v>80.388610035543849</v>
      </c>
      <c r="DA48" s="173">
        <f t="shared" si="19"/>
        <v>0</v>
      </c>
      <c r="DB48" s="173">
        <f t="shared" si="20"/>
        <v>0</v>
      </c>
      <c r="DC48" s="173">
        <f t="shared" si="21"/>
        <v>0</v>
      </c>
      <c r="DD48" s="173">
        <f t="shared" si="22"/>
        <v>232.4081374252861</v>
      </c>
      <c r="DE48" s="173">
        <f t="shared" si="23"/>
        <v>261.28979197088006</v>
      </c>
      <c r="DF48" s="173">
        <f t="shared" si="24"/>
        <v>311.77245282443641</v>
      </c>
      <c r="DG48" s="173">
        <f t="shared" si="25"/>
        <v>266.78759223659711</v>
      </c>
      <c r="DH48" s="173">
        <f t="shared" si="26"/>
        <v>197.63709443567419</v>
      </c>
      <c r="DI48" s="173">
        <f t="shared" si="27"/>
        <v>174.97902241503655</v>
      </c>
      <c r="DJ48" s="173">
        <f t="shared" si="28"/>
        <v>190.68780583917095</v>
      </c>
      <c r="DK48" s="173">
        <f t="shared" si="29"/>
        <v>219.35244817729199</v>
      </c>
      <c r="DL48" s="188">
        <f t="shared" si="35"/>
        <v>1935.3029553599172</v>
      </c>
      <c r="DM48" s="59">
        <f>'Приложение 4'!AY16</f>
        <v>2869.2059033476035</v>
      </c>
      <c r="DN48" s="176">
        <f>'Приложение 4'!$AX$16</f>
        <v>2855.2028644394627</v>
      </c>
      <c r="DO48" s="176">
        <f t="shared" si="36"/>
        <v>758.57860197150194</v>
      </c>
      <c r="DP48" s="174"/>
    </row>
    <row r="49" spans="1:120" ht="16.5" customHeight="1" x14ac:dyDescent="0.25">
      <c r="A49" s="82"/>
      <c r="B49" s="55" t="s">
        <v>262</v>
      </c>
      <c r="C49" s="88" t="s">
        <v>90</v>
      </c>
      <c r="D49" s="262">
        <f>'Приложение 4'!AZ16/'Приложение 4'!AZ8*1000</f>
        <v>1093.7573010463097</v>
      </c>
      <c r="E49" s="249">
        <f t="shared" ref="E49:P49" si="57">IF(E22=0,0,(E22-$E$74)/$E$73)</f>
        <v>768.56635514018683</v>
      </c>
      <c r="F49" s="250">
        <f t="shared" si="57"/>
        <v>768.56635514018683</v>
      </c>
      <c r="G49" s="250">
        <f t="shared" si="57"/>
        <v>768.56635514018683</v>
      </c>
      <c r="H49" s="250">
        <f t="shared" si="57"/>
        <v>768.56635514018683</v>
      </c>
      <c r="I49" s="250">
        <f t="shared" si="57"/>
        <v>768.56635514018683</v>
      </c>
      <c r="J49" s="250">
        <f t="shared" si="57"/>
        <v>768.56635514018683</v>
      </c>
      <c r="K49" s="250">
        <f t="shared" si="57"/>
        <v>790.51962616822425</v>
      </c>
      <c r="L49" s="250">
        <f t="shared" si="57"/>
        <v>790.51962616822425</v>
      </c>
      <c r="M49" s="250">
        <f t="shared" si="57"/>
        <v>790.51962616822425</v>
      </c>
      <c r="N49" s="250">
        <f t="shared" si="57"/>
        <v>790.51962616822425</v>
      </c>
      <c r="O49" s="250">
        <f t="shared" si="57"/>
        <v>790.51962616822425</v>
      </c>
      <c r="P49" s="251">
        <f t="shared" si="57"/>
        <v>790.51962616822425</v>
      </c>
      <c r="Q49" s="162">
        <v>1052.1075045905684</v>
      </c>
      <c r="R49" s="121">
        <v>1120.1619795341628</v>
      </c>
      <c r="S49" s="121">
        <v>1243.9531054624272</v>
      </c>
      <c r="T49" s="121">
        <v>1081.9555919403342</v>
      </c>
      <c r="U49" s="121">
        <v>1477.5068651830118</v>
      </c>
      <c r="V49" s="121">
        <v>1735.5346109795757</v>
      </c>
      <c r="W49" s="121">
        <v>1846.7391166454611</v>
      </c>
      <c r="X49" s="121">
        <v>1735.7145659748062</v>
      </c>
      <c r="Y49" s="121">
        <v>1545.2959205789618</v>
      </c>
      <c r="Z49" s="121">
        <v>1298.6823451720952</v>
      </c>
      <c r="AA49" s="121">
        <v>1169.577900880817</v>
      </c>
      <c r="AB49" s="180">
        <v>1007.3598682756598</v>
      </c>
      <c r="AC49" s="162">
        <v>231.19956011513145</v>
      </c>
      <c r="AD49" s="121">
        <v>219.89959717114323</v>
      </c>
      <c r="AE49" s="121">
        <v>220.39917243087831</v>
      </c>
      <c r="AF49" s="121">
        <v>246.09979566398869</v>
      </c>
      <c r="AG49" s="121">
        <v>309.70104059458652</v>
      </c>
      <c r="AH49" s="121">
        <v>318.60148619707542</v>
      </c>
      <c r="AI49" s="121">
        <v>330.5988154202185</v>
      </c>
      <c r="AJ49" s="121">
        <v>331.2</v>
      </c>
      <c r="AK49" s="121">
        <v>283.69744123750729</v>
      </c>
      <c r="AL49" s="121">
        <v>240.2997732445258</v>
      </c>
      <c r="AM49" s="121">
        <v>240.10059344997561</v>
      </c>
      <c r="AN49" s="163">
        <v>229.80006559371861</v>
      </c>
      <c r="AO49" s="170">
        <v>4243.1038792569188</v>
      </c>
      <c r="AP49" s="61">
        <f t="shared" si="3"/>
        <v>4243.1038792569188</v>
      </c>
      <c r="AQ49" s="61">
        <f t="shared" si="39"/>
        <v>4243.1038792569188</v>
      </c>
      <c r="AR49" s="61">
        <f t="shared" si="39"/>
        <v>4243.1038792569188</v>
      </c>
      <c r="AS49" s="61">
        <f t="shared" si="39"/>
        <v>4243.1038792569188</v>
      </c>
      <c r="AT49" s="61">
        <f t="shared" si="39"/>
        <v>4243.1038792569188</v>
      </c>
      <c r="AU49" s="170">
        <v>4418.7970657538044</v>
      </c>
      <c r="AV49" s="61">
        <f t="shared" si="50"/>
        <v>4418.7970657538044</v>
      </c>
      <c r="AW49" s="167">
        <f t="shared" si="52"/>
        <v>4418.7970657538044</v>
      </c>
      <c r="AX49" s="167">
        <f t="shared" si="52"/>
        <v>4418.7970657538044</v>
      </c>
      <c r="AY49" s="167">
        <f t="shared" si="52"/>
        <v>4418.7970657538044</v>
      </c>
      <c r="AZ49" s="167">
        <f t="shared" si="52"/>
        <v>4418.7970657538044</v>
      </c>
      <c r="BA49" s="162">
        <v>626.19496303498704</v>
      </c>
      <c r="BB49" s="121">
        <v>565.74000862392404</v>
      </c>
      <c r="BC49" s="121">
        <v>531.59001781980101</v>
      </c>
      <c r="BD49" s="121">
        <v>442.80004258429301</v>
      </c>
      <c r="BE49" s="121">
        <v>288.31998700607795</v>
      </c>
      <c r="BF49" s="121">
        <v>285.61699785578497</v>
      </c>
      <c r="BG49" s="121">
        <v>290.12203167783696</v>
      </c>
      <c r="BH49" s="121">
        <v>297.33002930114498</v>
      </c>
      <c r="BI49" s="121">
        <v>315.35004196637101</v>
      </c>
      <c r="BJ49" s="121">
        <v>491.04499104094799</v>
      </c>
      <c r="BK49" s="121">
        <v>520.84002876925297</v>
      </c>
      <c r="BL49" s="163">
        <v>594.34708883622409</v>
      </c>
      <c r="BM49" s="196">
        <v>623.71084842326661</v>
      </c>
      <c r="BN49" s="121">
        <v>563.39638461226582</v>
      </c>
      <c r="BO49" s="121">
        <v>529.00821366396997</v>
      </c>
      <c r="BP49" s="121">
        <v>440.72099181157648</v>
      </c>
      <c r="BQ49" s="121">
        <v>286.809015046154</v>
      </c>
      <c r="BR49" s="121">
        <v>283.47342596237064</v>
      </c>
      <c r="BS49" s="121">
        <v>287.92218756217704</v>
      </c>
      <c r="BT49" s="121">
        <v>295.84163461594733</v>
      </c>
      <c r="BU49" s="121">
        <v>313.93648797125388</v>
      </c>
      <c r="BV49" s="121">
        <v>488.96524317981181</v>
      </c>
      <c r="BW49" s="121">
        <v>518.64537019316708</v>
      </c>
      <c r="BX49" s="180">
        <v>592.15378805481453</v>
      </c>
      <c r="BY49" s="233">
        <v>597.84533399999987</v>
      </c>
      <c r="BZ49" s="221">
        <v>499.51896700000015</v>
      </c>
      <c r="CA49" s="221">
        <v>422.46456800000004</v>
      </c>
      <c r="CB49" s="221">
        <v>387.78299900000002</v>
      </c>
      <c r="CC49" s="221">
        <v>265.33620700000006</v>
      </c>
      <c r="CD49" s="221">
        <v>265.46456600000005</v>
      </c>
      <c r="CE49" s="221">
        <v>238.739688</v>
      </c>
      <c r="CF49" s="221">
        <v>234.46623099999999</v>
      </c>
      <c r="CG49" s="221">
        <v>384.08825355631211</v>
      </c>
      <c r="CH49" s="221">
        <v>490.56428288467731</v>
      </c>
      <c r="CI49" s="221">
        <v>529.56694069019215</v>
      </c>
      <c r="CJ49" s="221">
        <v>581.05881489251067</v>
      </c>
      <c r="CK49" s="243">
        <f t="shared" si="31"/>
        <v>4896.8968520236922</v>
      </c>
      <c r="CL49" s="238">
        <f t="shared" si="7"/>
        <v>459.48380928994749</v>
      </c>
      <c r="CM49" s="239">
        <f t="shared" si="8"/>
        <v>383.91347179058135</v>
      </c>
      <c r="CN49" s="239">
        <f t="shared" si="9"/>
        <v>324.69205320363363</v>
      </c>
      <c r="CO49" s="239">
        <f t="shared" si="10"/>
        <v>298.03696612676072</v>
      </c>
      <c r="CP49" s="239">
        <f t="shared" si="11"/>
        <v>203.92848150071217</v>
      </c>
      <c r="CQ49" s="239">
        <f t="shared" si="12"/>
        <v>204.0271339094916</v>
      </c>
      <c r="CR49" s="239">
        <f t="shared" si="13"/>
        <v>188.72840890927847</v>
      </c>
      <c r="CS49" s="239">
        <f t="shared" si="14"/>
        <v>185.3501572791925</v>
      </c>
      <c r="CT49" s="239">
        <f t="shared" si="15"/>
        <v>303.62930261694197</v>
      </c>
      <c r="CU49" s="239">
        <f t="shared" si="16"/>
        <v>387.80069351747812</v>
      </c>
      <c r="CV49" s="239">
        <f t="shared" si="17"/>
        <v>418.63305998546087</v>
      </c>
      <c r="CW49" s="229">
        <f t="shared" si="18"/>
        <v>459.33839713057893</v>
      </c>
      <c r="CX49" s="243">
        <f t="shared" si="32"/>
        <v>3817.5619352600579</v>
      </c>
      <c r="CY49" s="246">
        <f t="shared" si="33"/>
        <v>4330.9504725053612</v>
      </c>
      <c r="CZ49" s="204">
        <f t="shared" si="34"/>
        <v>656.21086432066932</v>
      </c>
      <c r="DA49" s="173">
        <f t="shared" si="19"/>
        <v>631.09520944966619</v>
      </c>
      <c r="DB49" s="173">
        <f t="shared" si="20"/>
        <v>658.0614102024266</v>
      </c>
      <c r="DC49" s="173">
        <f t="shared" si="21"/>
        <v>476.84054157602543</v>
      </c>
      <c r="DD49" s="173">
        <f t="shared" si="22"/>
        <v>423.76228872707026</v>
      </c>
      <c r="DE49" s="173">
        <f t="shared" si="23"/>
        <v>491.97794205065048</v>
      </c>
      <c r="DF49" s="173">
        <f t="shared" si="24"/>
        <v>531.71716632120354</v>
      </c>
      <c r="DG49" s="173">
        <f t="shared" si="25"/>
        <v>513.49663442469625</v>
      </c>
      <c r="DH49" s="173">
        <f t="shared" si="26"/>
        <v>485.12477418286494</v>
      </c>
      <c r="DI49" s="173">
        <f t="shared" si="27"/>
        <v>635.01052872040179</v>
      </c>
      <c r="DJ49" s="173">
        <f t="shared" si="28"/>
        <v>606.59616337207854</v>
      </c>
      <c r="DK49" s="173">
        <f t="shared" si="29"/>
        <v>596.51196193383089</v>
      </c>
      <c r="DL49" s="188">
        <f t="shared" si="35"/>
        <v>6706.4054852815843</v>
      </c>
      <c r="DM49" s="59">
        <f>'Приложение 4'!BB16</f>
        <v>6142.1428564897269</v>
      </c>
      <c r="DN49" s="176">
        <f>'Приложение 4'!$BA$16</f>
        <v>6448.9755080589057</v>
      </c>
      <c r="DO49" s="176">
        <f t="shared" si="36"/>
        <v>2631.4135727988478</v>
      </c>
      <c r="DP49" s="174"/>
    </row>
    <row r="50" spans="1:120" ht="16.5" customHeight="1" x14ac:dyDescent="0.25">
      <c r="A50" s="82"/>
      <c r="B50" s="55" t="s">
        <v>263</v>
      </c>
      <c r="C50" s="88" t="s">
        <v>90</v>
      </c>
      <c r="D50" s="262"/>
      <c r="E50" s="249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162">
        <v>1279.7100273120946</v>
      </c>
      <c r="R50" s="121">
        <v>1174.0545774701632</v>
      </c>
      <c r="S50" s="121">
        <v>1237.3040292056467</v>
      </c>
      <c r="T50" s="121">
        <v>1250.0917308256878</v>
      </c>
      <c r="U50" s="121">
        <v>1590.5567088944949</v>
      </c>
      <c r="V50" s="121">
        <v>1600.7697958608985</v>
      </c>
      <c r="W50" s="121">
        <v>1749.780086783202</v>
      </c>
      <c r="X50" s="121">
        <v>1603.6019168280473</v>
      </c>
      <c r="Y50" s="121">
        <v>1516.3155015477614</v>
      </c>
      <c r="Z50" s="121">
        <v>1376.9841065684532</v>
      </c>
      <c r="AA50" s="121">
        <v>1463.3439292024837</v>
      </c>
      <c r="AB50" s="180">
        <v>1285.772079530838</v>
      </c>
      <c r="AC50" s="162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63"/>
      <c r="AO50" s="170"/>
      <c r="AP50" s="61"/>
      <c r="AQ50" s="61"/>
      <c r="AR50" s="61"/>
      <c r="AS50" s="61"/>
      <c r="AT50" s="61"/>
      <c r="AU50" s="170"/>
      <c r="AV50" s="61"/>
      <c r="AW50" s="167"/>
      <c r="AX50" s="167"/>
      <c r="AY50" s="167"/>
      <c r="AZ50" s="167"/>
      <c r="BA50" s="162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63"/>
      <c r="BM50" s="196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80"/>
      <c r="BY50" s="233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43"/>
      <c r="CL50" s="238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29"/>
      <c r="CX50" s="243"/>
      <c r="CY50" s="246"/>
      <c r="CZ50" s="204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88"/>
      <c r="DM50" s="59"/>
      <c r="DN50" s="176"/>
      <c r="DO50" s="176"/>
      <c r="DP50" s="174"/>
    </row>
    <row r="51" spans="1:120" ht="16.5" customHeight="1" x14ac:dyDescent="0.25">
      <c r="A51" s="82"/>
      <c r="B51" s="56" t="s">
        <v>137</v>
      </c>
      <c r="C51" s="88" t="s">
        <v>90</v>
      </c>
      <c r="D51" s="262">
        <f>'Приложение 4'!BF16/'Приложение 4'!BF8*1000</f>
        <v>1047.6376753857114</v>
      </c>
      <c r="E51" s="249">
        <f t="shared" ref="E51:P51" si="58">IF(E24=0,0,(E24-$E$74)/$E$73)</f>
        <v>800.211214953271</v>
      </c>
      <c r="F51" s="250">
        <f t="shared" si="58"/>
        <v>800.211214953271</v>
      </c>
      <c r="G51" s="250">
        <f t="shared" si="58"/>
        <v>800.211214953271</v>
      </c>
      <c r="H51" s="250">
        <f t="shared" si="58"/>
        <v>800.211214953271</v>
      </c>
      <c r="I51" s="250">
        <f t="shared" si="58"/>
        <v>797.7158878504672</v>
      </c>
      <c r="J51" s="250">
        <f t="shared" si="58"/>
        <v>800.211214953271</v>
      </c>
      <c r="K51" s="250">
        <f t="shared" si="58"/>
        <v>824.09906542056069</v>
      </c>
      <c r="L51" s="250">
        <f t="shared" si="58"/>
        <v>824.09906542056069</v>
      </c>
      <c r="M51" s="250">
        <f t="shared" si="58"/>
        <v>824.09906542056069</v>
      </c>
      <c r="N51" s="250">
        <f t="shared" si="58"/>
        <v>824.09906542056069</v>
      </c>
      <c r="O51" s="250">
        <f t="shared" si="58"/>
        <v>821.52897196261677</v>
      </c>
      <c r="P51" s="251">
        <f t="shared" si="58"/>
        <v>824.09906542056069</v>
      </c>
      <c r="Q51" s="162">
        <v>1009.8780749438287</v>
      </c>
      <c r="R51" s="121">
        <v>937.56372479896311</v>
      </c>
      <c r="S51" s="121">
        <v>940.41618423187697</v>
      </c>
      <c r="T51" s="121">
        <v>957.28543628868522</v>
      </c>
      <c r="U51" s="121">
        <v>1336.1483887652307</v>
      </c>
      <c r="V51" s="121">
        <v>1485.5698592517513</v>
      </c>
      <c r="W51" s="121">
        <v>1580.2247664553315</v>
      </c>
      <c r="X51" s="121">
        <v>1668.5824541487134</v>
      </c>
      <c r="Y51" s="121">
        <v>1648.1875227089279</v>
      </c>
      <c r="Z51" s="121">
        <v>1103.182286593257</v>
      </c>
      <c r="AA51" s="121">
        <v>1032.6088898044763</v>
      </c>
      <c r="AB51" s="180">
        <v>1133.7676829680977</v>
      </c>
      <c r="AC51" s="162">
        <v>193.40053139892876</v>
      </c>
      <c r="AD51" s="121">
        <v>191.29987129987128</v>
      </c>
      <c r="AE51" s="121">
        <v>188.69909866409142</v>
      </c>
      <c r="AF51" s="121">
        <v>189.60018704699556</v>
      </c>
      <c r="AG51" s="121">
        <v>311.49939579999347</v>
      </c>
      <c r="AH51" s="121">
        <v>310.73687696638518</v>
      </c>
      <c r="AI51" s="121">
        <v>305.60121182027598</v>
      </c>
      <c r="AJ51" s="121">
        <v>298.57</v>
      </c>
      <c r="AK51" s="121">
        <v>289.799119427628</v>
      </c>
      <c r="AL51" s="121">
        <v>195.6009154164451</v>
      </c>
      <c r="AM51" s="121">
        <v>191.80027103096009</v>
      </c>
      <c r="AN51" s="163">
        <v>190.19979508196721</v>
      </c>
      <c r="AO51" s="170">
        <v>4211.081576109189</v>
      </c>
      <c r="AP51" s="61">
        <f t="shared" si="3"/>
        <v>4211.081576109189</v>
      </c>
      <c r="AQ51" s="61">
        <f t="shared" si="39"/>
        <v>4211.081576109189</v>
      </c>
      <c r="AR51" s="61">
        <f t="shared" si="39"/>
        <v>4211.081576109189</v>
      </c>
      <c r="AS51" s="61">
        <f t="shared" si="39"/>
        <v>4211.081576109189</v>
      </c>
      <c r="AT51" s="61">
        <f t="shared" si="39"/>
        <v>4211.081576109189</v>
      </c>
      <c r="AU51" s="170">
        <v>4336.4750830707972</v>
      </c>
      <c r="AV51" s="61">
        <f t="shared" si="50"/>
        <v>4336.4750830707972</v>
      </c>
      <c r="AW51" s="61">
        <f t="shared" si="39"/>
        <v>4336.4750830707972</v>
      </c>
      <c r="AX51" s="61">
        <f t="shared" si="39"/>
        <v>4336.4750830707972</v>
      </c>
      <c r="AY51" s="61">
        <f t="shared" si="39"/>
        <v>4336.4750830707972</v>
      </c>
      <c r="AZ51" s="61">
        <f t="shared" si="39"/>
        <v>4336.4750830707972</v>
      </c>
      <c r="BA51" s="162">
        <v>592.77499999999998</v>
      </c>
      <c r="BB51" s="121">
        <v>505.05</v>
      </c>
      <c r="BC51" s="121">
        <v>497.04</v>
      </c>
      <c r="BD51" s="121">
        <v>427.70000000000005</v>
      </c>
      <c r="BE51" s="121">
        <v>306.19</v>
      </c>
      <c r="BF51" s="121">
        <v>301.95</v>
      </c>
      <c r="BG51" s="121">
        <v>318.19900000000001</v>
      </c>
      <c r="BH51" s="121">
        <v>313.14</v>
      </c>
      <c r="BI51" s="121">
        <v>363.4</v>
      </c>
      <c r="BJ51" s="121">
        <v>432.59000000000003</v>
      </c>
      <c r="BK51" s="121">
        <v>479.65000000000003</v>
      </c>
      <c r="BL51" s="163">
        <v>585.6</v>
      </c>
      <c r="BM51" s="196">
        <v>585.60732212096548</v>
      </c>
      <c r="BN51" s="121">
        <v>499.09425874954087</v>
      </c>
      <c r="BO51" s="121">
        <v>491.03518621874298</v>
      </c>
      <c r="BP51" s="121">
        <v>422.57792339607823</v>
      </c>
      <c r="BQ51" s="121">
        <v>302.52605257807295</v>
      </c>
      <c r="BR51" s="121">
        <v>298.44495965616341</v>
      </c>
      <c r="BS51" s="121">
        <v>314.05803036541334</v>
      </c>
      <c r="BT51" s="121">
        <v>309.98175449337936</v>
      </c>
      <c r="BU51" s="121">
        <v>359.72237430845075</v>
      </c>
      <c r="BV51" s="121">
        <v>427.3288423137804</v>
      </c>
      <c r="BW51" s="121">
        <v>473.61936980601399</v>
      </c>
      <c r="BX51" s="180">
        <v>578.45161249093485</v>
      </c>
      <c r="BY51" s="233">
        <v>652.28175514391341</v>
      </c>
      <c r="BZ51" s="221">
        <v>539.10486624248563</v>
      </c>
      <c r="CA51" s="221">
        <v>447.60960781987092</v>
      </c>
      <c r="CB51" s="221">
        <v>520.99353799999994</v>
      </c>
      <c r="CC51" s="221">
        <v>308.10357233258202</v>
      </c>
      <c r="CD51" s="221">
        <v>351.52154334108684</v>
      </c>
      <c r="CE51" s="221">
        <v>344.99615497428044</v>
      </c>
      <c r="CF51" s="221">
        <v>479.6468648645963</v>
      </c>
      <c r="CG51" s="221">
        <v>332.12392027444662</v>
      </c>
      <c r="CH51" s="221">
        <v>434.36492533262145</v>
      </c>
      <c r="CI51" s="221">
        <v>473.72477276993249</v>
      </c>
      <c r="CJ51" s="221">
        <v>556.60524399297583</v>
      </c>
      <c r="CK51" s="243">
        <f t="shared" si="31"/>
        <v>5441.0767650887919</v>
      </c>
      <c r="CL51" s="238">
        <f t="shared" si="7"/>
        <v>521.96317577556295</v>
      </c>
      <c r="CM51" s="239">
        <f t="shared" si="8"/>
        <v>431.39776000312008</v>
      </c>
      <c r="CN51" s="239">
        <f t="shared" si="9"/>
        <v>358.18222809829604</v>
      </c>
      <c r="CO51" s="239">
        <f t="shared" si="10"/>
        <v>416.90487202578311</v>
      </c>
      <c r="CP51" s="239">
        <f t="shared" si="11"/>
        <v>245.77911475318629</v>
      </c>
      <c r="CQ51" s="239">
        <f t="shared" si="12"/>
        <v>281.29148127922002</v>
      </c>
      <c r="CR51" s="239">
        <f t="shared" si="13"/>
        <v>284.31100888799142</v>
      </c>
      <c r="CS51" s="239">
        <f t="shared" si="14"/>
        <v>395.27653306681577</v>
      </c>
      <c r="CT51" s="239">
        <f t="shared" si="15"/>
        <v>273.70301230198424</v>
      </c>
      <c r="CU51" s="239">
        <f t="shared" si="16"/>
        <v>357.959729018085</v>
      </c>
      <c r="CV51" s="239">
        <f t="shared" si="17"/>
        <v>389.17862556690687</v>
      </c>
      <c r="CW51" s="229">
        <f t="shared" si="18"/>
        <v>458.69786138279449</v>
      </c>
      <c r="CX51" s="243">
        <f t="shared" si="32"/>
        <v>4414.6454021597465</v>
      </c>
      <c r="CY51" s="246">
        <f t="shared" si="33"/>
        <v>4273.7783295899935</v>
      </c>
      <c r="CZ51" s="204">
        <f t="shared" si="34"/>
        <v>591.39199513653114</v>
      </c>
      <c r="DA51" s="173">
        <f t="shared" si="19"/>
        <v>467.93267225899706</v>
      </c>
      <c r="DB51" s="173">
        <f t="shared" si="20"/>
        <v>461.77743614741939</v>
      </c>
      <c r="DC51" s="173">
        <f t="shared" si="21"/>
        <v>404.52769176418138</v>
      </c>
      <c r="DD51" s="173">
        <f t="shared" si="22"/>
        <v>404.21969771169768</v>
      </c>
      <c r="DE51" s="173">
        <f t="shared" si="23"/>
        <v>443.36083671080121</v>
      </c>
      <c r="DF51" s="173">
        <f t="shared" si="24"/>
        <v>496.28227768760667</v>
      </c>
      <c r="DG51" s="173">
        <f t="shared" si="25"/>
        <v>517.23011665388697</v>
      </c>
      <c r="DH51" s="173">
        <f t="shared" si="26"/>
        <v>592.88992897441915</v>
      </c>
      <c r="DI51" s="173">
        <f t="shared" si="27"/>
        <v>471.42160939096561</v>
      </c>
      <c r="DJ51" s="173">
        <f t="shared" si="28"/>
        <v>489.06357164528384</v>
      </c>
      <c r="DK51" s="173">
        <f t="shared" si="29"/>
        <v>655.82974440300711</v>
      </c>
      <c r="DL51" s="188">
        <f t="shared" si="35"/>
        <v>5995.927578484796</v>
      </c>
      <c r="DM51" s="59">
        <f>'Приложение 4'!BH16</f>
        <v>7114.0774467578458</v>
      </c>
      <c r="DN51" s="176">
        <f>'Приложение 4'!$BG$16</f>
        <v>6889.5216831773396</v>
      </c>
      <c r="DO51" s="176">
        <f t="shared" si="36"/>
        <v>2474.8762810175931</v>
      </c>
      <c r="DP51" s="174"/>
    </row>
    <row r="52" spans="1:120" ht="16.5" customHeight="1" x14ac:dyDescent="0.25">
      <c r="A52" s="82"/>
      <c r="B52" s="56" t="s">
        <v>146</v>
      </c>
      <c r="C52" s="88" t="s">
        <v>90</v>
      </c>
      <c r="D52" s="262">
        <f>'Приложение 4'!BI16/'Приложение 4'!BI8*1000</f>
        <v>978.20819696824594</v>
      </c>
      <c r="E52" s="249">
        <f t="shared" ref="E52:P52" si="59">IF(E25=0,0,(E25-$E$74)/$E$73)</f>
        <v>812.21121495327088</v>
      </c>
      <c r="F52" s="250">
        <f t="shared" si="59"/>
        <v>812.21121495327088</v>
      </c>
      <c r="G52" s="250">
        <f t="shared" si="59"/>
        <v>812.21121495327088</v>
      </c>
      <c r="H52" s="250">
        <f t="shared" si="59"/>
        <v>812.21121495327088</v>
      </c>
      <c r="I52" s="250">
        <f t="shared" si="59"/>
        <v>808.77196261682241</v>
      </c>
      <c r="J52" s="250">
        <f t="shared" si="59"/>
        <v>812.21121495327088</v>
      </c>
      <c r="K52" s="250">
        <f t="shared" si="59"/>
        <v>836.97757009345787</v>
      </c>
      <c r="L52" s="250">
        <f t="shared" si="59"/>
        <v>836.97757009345787</v>
      </c>
      <c r="M52" s="250">
        <f t="shared" si="59"/>
        <v>836.97757009345787</v>
      </c>
      <c r="N52" s="250">
        <f t="shared" si="59"/>
        <v>836.97757009345787</v>
      </c>
      <c r="O52" s="250">
        <f t="shared" si="59"/>
        <v>833.42616822429898</v>
      </c>
      <c r="P52" s="251">
        <f t="shared" si="59"/>
        <v>836.97757009345787</v>
      </c>
      <c r="Q52" s="162">
        <v>985.11802771419968</v>
      </c>
      <c r="R52" s="121">
        <v>1402.1241713770848</v>
      </c>
      <c r="S52" s="121">
        <v>1618.4408951678256</v>
      </c>
      <c r="T52" s="121">
        <v>2120.3160823389621</v>
      </c>
      <c r="U52" s="121">
        <v>2006.0942604260347</v>
      </c>
      <c r="V52" s="121">
        <v>2044.9414822530971</v>
      </c>
      <c r="W52" s="121">
        <v>2105.5908485351251</v>
      </c>
      <c r="X52" s="121">
        <v>2290.2716128684597</v>
      </c>
      <c r="Y52" s="121">
        <v>2090.9051436538143</v>
      </c>
      <c r="Z52" s="121">
        <v>2311.1617818090494</v>
      </c>
      <c r="AA52" s="121">
        <v>1664.8626556863783</v>
      </c>
      <c r="AB52" s="180">
        <v>1308.3703021096078</v>
      </c>
      <c r="AC52" s="162">
        <v>197.50936329588015</v>
      </c>
      <c r="AD52" s="121">
        <v>203.28710837185415</v>
      </c>
      <c r="AE52" s="121">
        <v>190.4046097958161</v>
      </c>
      <c r="AF52" s="121">
        <v>192.80945043656908</v>
      </c>
      <c r="AG52" s="121">
        <v>240.60876020786932</v>
      </c>
      <c r="AH52" s="121">
        <v>357.43270991849823</v>
      </c>
      <c r="AI52" s="121">
        <v>345.9878979215996</v>
      </c>
      <c r="AJ52" s="121">
        <v>342.49097922110241</v>
      </c>
      <c r="AK52" s="121">
        <v>270.89651503059321</v>
      </c>
      <c r="AL52" s="121">
        <v>198.10032766422219</v>
      </c>
      <c r="AM52" s="121">
        <v>194.69190794357831</v>
      </c>
      <c r="AN52" s="163">
        <v>191.49403640929066</v>
      </c>
      <c r="AO52" s="170">
        <v>4217.4506334995267</v>
      </c>
      <c r="AP52" s="61">
        <f t="shared" ref="AP52" si="60">AO52</f>
        <v>4217.4506334995267</v>
      </c>
      <c r="AQ52" s="61">
        <f t="shared" ref="AQ52" si="61">AP52</f>
        <v>4217.4506334995267</v>
      </c>
      <c r="AR52" s="61">
        <f t="shared" ref="AR52" si="62">AQ52</f>
        <v>4217.4506334995267</v>
      </c>
      <c r="AS52" s="61">
        <f t="shared" ref="AS52" si="63">AR52</f>
        <v>4217.4506334995267</v>
      </c>
      <c r="AT52" s="61">
        <f t="shared" ref="AT52" si="64">AS52</f>
        <v>4217.4506334995267</v>
      </c>
      <c r="AU52" s="170">
        <v>4345.4764172314644</v>
      </c>
      <c r="AV52" s="61">
        <f t="shared" ref="AV52" si="65">AU52</f>
        <v>4345.4764172314644</v>
      </c>
      <c r="AW52" s="61">
        <f t="shared" ref="AW52" si="66">AV52</f>
        <v>4345.4764172314644</v>
      </c>
      <c r="AX52" s="61">
        <f t="shared" ref="AX52" si="67">AW52</f>
        <v>4345.4764172314644</v>
      </c>
      <c r="AY52" s="61">
        <f t="shared" ref="AY52" si="68">AX52</f>
        <v>4345.4764172314644</v>
      </c>
      <c r="AZ52" s="61">
        <f t="shared" ref="AZ52" si="69">AY52</f>
        <v>4345.4764172314644</v>
      </c>
      <c r="BA52" s="162">
        <v>53.4</v>
      </c>
      <c r="BB52" s="121">
        <v>48.674999999999997</v>
      </c>
      <c r="BC52" s="121">
        <v>39.914999999999999</v>
      </c>
      <c r="BD52" s="121">
        <v>48.674999999999997</v>
      </c>
      <c r="BE52" s="121">
        <v>13.47</v>
      </c>
      <c r="BF52" s="121">
        <v>0</v>
      </c>
      <c r="BG52" s="121">
        <v>38.01</v>
      </c>
      <c r="BH52" s="121">
        <v>40.185000000000002</v>
      </c>
      <c r="BI52" s="121">
        <v>37.590000000000003</v>
      </c>
      <c r="BJ52" s="121">
        <v>51.271999999999998</v>
      </c>
      <c r="BK52" s="121">
        <v>53.88</v>
      </c>
      <c r="BL52" s="163">
        <v>63.72</v>
      </c>
      <c r="BM52" s="196">
        <v>52.708196727041312</v>
      </c>
      <c r="BN52" s="121">
        <v>48.632356711225903</v>
      </c>
      <c r="BO52" s="121">
        <v>39.564814426561156</v>
      </c>
      <c r="BP52" s="121">
        <v>48.027800545008823</v>
      </c>
      <c r="BQ52" s="121">
        <v>13.32277467544275</v>
      </c>
      <c r="BR52" s="121">
        <v>0</v>
      </c>
      <c r="BS52" s="121">
        <v>37.555869821895975</v>
      </c>
      <c r="BT52" s="121">
        <v>39.60552715499805</v>
      </c>
      <c r="BU52" s="121">
        <v>37.10860434196259</v>
      </c>
      <c r="BV52" s="121">
        <v>50.283679056914409</v>
      </c>
      <c r="BW52" s="121">
        <v>52.94530789476358</v>
      </c>
      <c r="BX52" s="180">
        <v>62.752726412564982</v>
      </c>
      <c r="BY52" s="233">
        <v>47.380982856086518</v>
      </c>
      <c r="BZ52" s="221">
        <v>33.128251757514363</v>
      </c>
      <c r="CA52" s="221">
        <v>0.22786603925837481</v>
      </c>
      <c r="CB52" s="221">
        <v>0</v>
      </c>
      <c r="CC52" s="221">
        <v>46.778025667417978</v>
      </c>
      <c r="CD52" s="221">
        <v>58.106719658913143</v>
      </c>
      <c r="CE52" s="221">
        <v>32.641158025719548</v>
      </c>
      <c r="CF52" s="221">
        <v>0.16200213540370556</v>
      </c>
      <c r="CG52" s="221">
        <v>35.469785747242774</v>
      </c>
      <c r="CH52" s="221">
        <v>44.066687711930349</v>
      </c>
      <c r="CI52" s="221">
        <v>47.584035361645547</v>
      </c>
      <c r="CJ52" s="221">
        <v>48.27787554246909</v>
      </c>
      <c r="CK52" s="243">
        <f t="shared" ref="CK52" si="70">SUM(BY52:CJ52)</f>
        <v>393.82339050360139</v>
      </c>
      <c r="CL52" s="238">
        <f t="shared" si="7"/>
        <v>38.48336565122213</v>
      </c>
      <c r="CM52" s="239">
        <f t="shared" si="8"/>
        <v>26.907137609248572</v>
      </c>
      <c r="CN52" s="239">
        <f t="shared" si="9"/>
        <v>0.18507535259263433</v>
      </c>
      <c r="CO52" s="239">
        <f t="shared" si="10"/>
        <v>0</v>
      </c>
      <c r="CP52" s="239">
        <f t="shared" si="11"/>
        <v>37.832755626377732</v>
      </c>
      <c r="CQ52" s="239">
        <f t="shared" si="12"/>
        <v>47.194929371114952</v>
      </c>
      <c r="CR52" s="239">
        <f t="shared" si="13"/>
        <v>27.319917129403319</v>
      </c>
      <c r="CS52" s="239">
        <f t="shared" si="14"/>
        <v>0.13559215364014482</v>
      </c>
      <c r="CT52" s="239">
        <f t="shared" si="15"/>
        <v>29.687415086462821</v>
      </c>
      <c r="CU52" s="239">
        <f t="shared" si="16"/>
        <v>36.882829203198703</v>
      </c>
      <c r="CV52" s="239">
        <f t="shared" si="17"/>
        <v>39.657780260105795</v>
      </c>
      <c r="CW52" s="229">
        <f t="shared" si="18"/>
        <v>40.407498960810159</v>
      </c>
      <c r="CX52" s="243">
        <f t="shared" si="32"/>
        <v>324.69429640417695</v>
      </c>
      <c r="CY52" s="246">
        <f t="shared" si="33"/>
        <v>4281.4635253654951</v>
      </c>
      <c r="CZ52" s="204">
        <f t="shared" si="34"/>
        <v>51.923794804114969</v>
      </c>
      <c r="DA52" s="173">
        <f t="shared" si="19"/>
        <v>68.188602855842433</v>
      </c>
      <c r="DB52" s="173">
        <f t="shared" si="20"/>
        <v>64.033313677672538</v>
      </c>
      <c r="DC52" s="173">
        <f t="shared" si="21"/>
        <v>101.83411789495018</v>
      </c>
      <c r="DD52" s="173">
        <f t="shared" si="22"/>
        <v>26.726741809355026</v>
      </c>
      <c r="DE52" s="173">
        <f t="shared" si="23"/>
        <v>0</v>
      </c>
      <c r="DF52" s="173">
        <f t="shared" si="24"/>
        <v>79.077295805760642</v>
      </c>
      <c r="DG52" s="173">
        <f t="shared" si="25"/>
        <v>90.707414555782961</v>
      </c>
      <c r="DH52" s="173">
        <f t="shared" si="26"/>
        <v>77.59057169242385</v>
      </c>
      <c r="DI52" s="173">
        <f t="shared" si="27"/>
        <v>116.21371728509268</v>
      </c>
      <c r="DJ52" s="173">
        <f t="shared" si="28"/>
        <v>88.146665907809066</v>
      </c>
      <c r="DK52" s="173">
        <f t="shared" si="29"/>
        <v>82.103803614609205</v>
      </c>
      <c r="DL52" s="188">
        <f t="shared" si="35"/>
        <v>846.54603990341354</v>
      </c>
      <c r="DM52" s="59">
        <f>'Приложение 4'!BK16</f>
        <v>688.07371423801362</v>
      </c>
      <c r="DN52" s="176">
        <f>'Приложение 4'!$BJ$16</f>
        <v>534.84954369466936</v>
      </c>
      <c r="DO52" s="176">
        <f t="shared" si="36"/>
        <v>210.15524729049241</v>
      </c>
      <c r="DP52" s="174"/>
    </row>
    <row r="53" spans="1:120" ht="16.5" customHeight="1" x14ac:dyDescent="0.25">
      <c r="A53" s="82"/>
      <c r="B53" s="56" t="s">
        <v>138</v>
      </c>
      <c r="C53" s="88" t="s">
        <v>90</v>
      </c>
      <c r="D53" s="262">
        <f>'Приложение 4'!BL16/'Приложение 4'!BL8*1000</f>
        <v>1092.6812835200112</v>
      </c>
      <c r="E53" s="249">
        <f t="shared" ref="E53:P53" si="71">IF(E26=0,0,(E26-$E$74)/$E$73)</f>
        <v>781.64112149532707</v>
      </c>
      <c r="F53" s="250">
        <f t="shared" si="71"/>
        <v>781.64112149532707</v>
      </c>
      <c r="G53" s="250">
        <f t="shared" si="71"/>
        <v>781.64112149532707</v>
      </c>
      <c r="H53" s="250">
        <f t="shared" si="71"/>
        <v>781.64112149532707</v>
      </c>
      <c r="I53" s="250">
        <f t="shared" si="71"/>
        <v>781.64112149532707</v>
      </c>
      <c r="J53" s="250">
        <f t="shared" si="71"/>
        <v>781.64112149532707</v>
      </c>
      <c r="K53" s="250">
        <f t="shared" si="71"/>
        <v>803.75327102803726</v>
      </c>
      <c r="L53" s="250">
        <f t="shared" si="71"/>
        <v>803.75327102803726</v>
      </c>
      <c r="M53" s="250">
        <f t="shared" si="71"/>
        <v>803.75327102803726</v>
      </c>
      <c r="N53" s="250">
        <f t="shared" si="71"/>
        <v>803.75327102803726</v>
      </c>
      <c r="O53" s="250">
        <f t="shared" si="71"/>
        <v>803.75327102803726</v>
      </c>
      <c r="P53" s="251">
        <f t="shared" si="71"/>
        <v>803.75327102803726</v>
      </c>
      <c r="Q53" s="162">
        <v>1019.4653604186899</v>
      </c>
      <c r="R53" s="121">
        <v>1018.666399509346</v>
      </c>
      <c r="S53" s="121">
        <v>967.75959504545449</v>
      </c>
      <c r="T53" s="121">
        <v>1231.9467308381684</v>
      </c>
      <c r="U53" s="121">
        <v>1378.1323575522481</v>
      </c>
      <c r="V53" s="121">
        <v>1514.6869751535353</v>
      </c>
      <c r="W53" s="121">
        <v>1612.9123032781683</v>
      </c>
      <c r="X53" s="121">
        <v>1592.1557569077529</v>
      </c>
      <c r="Y53" s="121">
        <v>1525.0490420786705</v>
      </c>
      <c r="Z53" s="121">
        <v>1308.8826409628496</v>
      </c>
      <c r="AA53" s="121">
        <v>1034.248683280872</v>
      </c>
      <c r="AB53" s="180">
        <v>1055.0733867927772</v>
      </c>
      <c r="AC53" s="162">
        <v>222.30007890491484</v>
      </c>
      <c r="AD53" s="121">
        <v>220.3005636432992</v>
      </c>
      <c r="AE53" s="121">
        <v>221.90039120710634</v>
      </c>
      <c r="AF53" s="121">
        <v>234.8000984387869</v>
      </c>
      <c r="AG53" s="121">
        <v>285.79908329351485</v>
      </c>
      <c r="AH53" s="121">
        <v>300.59920309639398</v>
      </c>
      <c r="AI53" s="121">
        <v>304.70027092272653</v>
      </c>
      <c r="AJ53" s="121">
        <v>305.39999999999998</v>
      </c>
      <c r="AK53" s="121">
        <v>265.33588399893694</v>
      </c>
      <c r="AL53" s="121">
        <v>228.69981841297832</v>
      </c>
      <c r="AM53" s="121">
        <v>224.80029423846213</v>
      </c>
      <c r="AN53" s="163">
        <v>213.4005542454799</v>
      </c>
      <c r="AO53" s="170">
        <v>4398.311491267722</v>
      </c>
      <c r="AP53" s="61">
        <f t="shared" ref="AP53:AP58" si="72">AO53</f>
        <v>4398.311491267722</v>
      </c>
      <c r="AQ53" s="61">
        <f t="shared" ref="AQ53:AT58" si="73">AP53</f>
        <v>4398.311491267722</v>
      </c>
      <c r="AR53" s="61">
        <f t="shared" si="73"/>
        <v>4398.311491267722</v>
      </c>
      <c r="AS53" s="61">
        <f t="shared" si="73"/>
        <v>4398.311491267722</v>
      </c>
      <c r="AT53" s="61">
        <f t="shared" si="73"/>
        <v>4398.311491267722</v>
      </c>
      <c r="AU53" s="170">
        <v>4527.1083929525603</v>
      </c>
      <c r="AV53" s="61">
        <f t="shared" ref="AV53:AV58" si="74">AU53</f>
        <v>4527.1083929525603</v>
      </c>
      <c r="AW53" s="61">
        <f t="shared" ref="AW53:AZ56" si="75">AV53</f>
        <v>4527.1083929525603</v>
      </c>
      <c r="AX53" s="61">
        <f t="shared" si="75"/>
        <v>4527.1083929525603</v>
      </c>
      <c r="AY53" s="61">
        <f t="shared" si="75"/>
        <v>4527.1083929525603</v>
      </c>
      <c r="AZ53" s="61">
        <f t="shared" si="75"/>
        <v>4527.1083929525603</v>
      </c>
      <c r="BA53" s="162">
        <v>676.56746115835404</v>
      </c>
      <c r="BB53" s="121">
        <v>621.337493360351</v>
      </c>
      <c r="BC53" s="121">
        <v>593.46447874032697</v>
      </c>
      <c r="BD53" s="121">
        <v>486.78003442062999</v>
      </c>
      <c r="BE53" s="121">
        <v>333.402049096643</v>
      </c>
      <c r="BF53" s="121">
        <v>348.13798214375703</v>
      </c>
      <c r="BG53" s="121">
        <v>349.97999731691795</v>
      </c>
      <c r="BH53" s="121">
        <v>359.38499999999999</v>
      </c>
      <c r="BI53" s="121">
        <v>391.25503281122707</v>
      </c>
      <c r="BJ53" s="121">
        <v>495.75902939836294</v>
      </c>
      <c r="BK53" s="121">
        <v>560.88004878788706</v>
      </c>
      <c r="BL53" s="163">
        <v>690.35903173208601</v>
      </c>
      <c r="BM53" s="196">
        <v>672.64357268021661</v>
      </c>
      <c r="BN53" s="121">
        <v>617.26430039567606</v>
      </c>
      <c r="BO53" s="121">
        <v>589.75897747481179</v>
      </c>
      <c r="BP53" s="121">
        <v>483.06575163032323</v>
      </c>
      <c r="BQ53" s="121">
        <v>330.49112787326862</v>
      </c>
      <c r="BR53" s="121">
        <v>345.22973767882246</v>
      </c>
      <c r="BS53" s="121">
        <v>347.55078963161566</v>
      </c>
      <c r="BT53" s="121">
        <v>357.03255609712278</v>
      </c>
      <c r="BU53" s="121">
        <v>388.49849002928346</v>
      </c>
      <c r="BV53" s="121">
        <v>492.23930702297565</v>
      </c>
      <c r="BW53" s="121">
        <v>557.3567146871643</v>
      </c>
      <c r="BX53" s="180">
        <v>686.09461047038315</v>
      </c>
      <c r="BY53" s="233">
        <v>722.38914899999997</v>
      </c>
      <c r="BZ53" s="221">
        <v>625.59842200000014</v>
      </c>
      <c r="CA53" s="221">
        <v>587.55875499999991</v>
      </c>
      <c r="CB53" s="221">
        <v>480.58883300000002</v>
      </c>
      <c r="CC53" s="221">
        <v>392.18957699999993</v>
      </c>
      <c r="CD53" s="221">
        <v>323.91520899999995</v>
      </c>
      <c r="CE53" s="221">
        <v>305.36451400000004</v>
      </c>
      <c r="CF53" s="221">
        <v>372.12994300000003</v>
      </c>
      <c r="CG53" s="221">
        <v>375.41106867316228</v>
      </c>
      <c r="CH53" s="221">
        <v>586.30793448717134</v>
      </c>
      <c r="CI53" s="221">
        <v>613.8171711423779</v>
      </c>
      <c r="CJ53" s="221">
        <v>678.8437178189414</v>
      </c>
      <c r="CK53" s="243">
        <f t="shared" si="31"/>
        <v>6064.1142941216531</v>
      </c>
      <c r="CL53" s="238">
        <f t="shared" si="7"/>
        <v>564.64906458041492</v>
      </c>
      <c r="CM53" s="239">
        <f t="shared" si="8"/>
        <v>488.99345217778705</v>
      </c>
      <c r="CN53" s="239">
        <f t="shared" si="9"/>
        <v>459.26008420259802</v>
      </c>
      <c r="CO53" s="239">
        <f t="shared" si="10"/>
        <v>375.64799440425048</v>
      </c>
      <c r="CP53" s="239">
        <f t="shared" si="11"/>
        <v>306.55150080505786</v>
      </c>
      <c r="CQ53" s="239">
        <f t="shared" si="12"/>
        <v>253.18544723215319</v>
      </c>
      <c r="CR53" s="239">
        <f t="shared" si="13"/>
        <v>245.43772698338691</v>
      </c>
      <c r="CS53" s="239">
        <f t="shared" si="14"/>
        <v>299.10065893372706</v>
      </c>
      <c r="CT53" s="239">
        <f t="shared" si="15"/>
        <v>301.73787442618533</v>
      </c>
      <c r="CU53" s="239">
        <f t="shared" si="16"/>
        <v>471.24692017375617</v>
      </c>
      <c r="CV53" s="239">
        <f t="shared" si="17"/>
        <v>493.35755911886281</v>
      </c>
      <c r="CW53" s="229">
        <f t="shared" si="18"/>
        <v>545.622858713808</v>
      </c>
      <c r="CX53" s="243">
        <f t="shared" si="32"/>
        <v>4804.7911417519881</v>
      </c>
      <c r="CY53" s="246">
        <f t="shared" si="33"/>
        <v>4462.709942110142</v>
      </c>
      <c r="CZ53" s="204">
        <f t="shared" si="34"/>
        <v>685.73682225575226</v>
      </c>
      <c r="DA53" s="173">
        <f t="shared" si="19"/>
        <v>628.78640242971869</v>
      </c>
      <c r="DB53" s="173">
        <f t="shared" si="20"/>
        <v>570.7449092154452</v>
      </c>
      <c r="DC53" s="173">
        <f t="shared" si="21"/>
        <v>595.11127350085928</v>
      </c>
      <c r="DD53" s="173">
        <f t="shared" si="22"/>
        <v>455.46051720608915</v>
      </c>
      <c r="DE53" s="173">
        <f t="shared" si="23"/>
        <v>522.91498709778409</v>
      </c>
      <c r="DF53" s="173">
        <f t="shared" si="24"/>
        <v>560.56894461087529</v>
      </c>
      <c r="DG53" s="173">
        <f t="shared" si="25"/>
        <v>568.45143959352436</v>
      </c>
      <c r="DH53" s="173">
        <f t="shared" si="26"/>
        <v>592.47925006816865</v>
      </c>
      <c r="DI53" s="173">
        <f t="shared" si="27"/>
        <v>644.28348416195536</v>
      </c>
      <c r="DJ53" s="173">
        <f t="shared" si="28"/>
        <v>576.44544828295227</v>
      </c>
      <c r="DK53" s="173">
        <f t="shared" si="29"/>
        <v>723.88016432925838</v>
      </c>
      <c r="DL53" s="188">
        <f t="shared" si="35"/>
        <v>7124.8636427523834</v>
      </c>
      <c r="DM53" s="59">
        <f>'Приложение 4'!BN16</f>
        <v>7519.8408291004944</v>
      </c>
      <c r="DN53" s="176">
        <f>'Приложение 4'!$BM$16</f>
        <v>8009.928082852296</v>
      </c>
      <c r="DO53" s="176">
        <f t="shared" si="36"/>
        <v>3205.1369411003079</v>
      </c>
      <c r="DP53" s="174"/>
    </row>
    <row r="54" spans="1:120" ht="16.5" customHeight="1" x14ac:dyDescent="0.25">
      <c r="A54" s="82"/>
      <c r="B54" s="56" t="s">
        <v>139</v>
      </c>
      <c r="C54" s="88" t="s">
        <v>90</v>
      </c>
      <c r="D54" s="262">
        <f>'Приложение 4'!BO16/'Приложение 4'!BO8*1000</f>
        <v>1125.3298563557946</v>
      </c>
      <c r="E54" s="249">
        <f t="shared" ref="E54:P54" si="76">IF(E27=0,0,(E27-$E$74)/$E$73)</f>
        <v>755.51962616822425</v>
      </c>
      <c r="F54" s="250">
        <f t="shared" si="76"/>
        <v>755.51962616822425</v>
      </c>
      <c r="G54" s="250">
        <f t="shared" si="76"/>
        <v>755.51962616822425</v>
      </c>
      <c r="H54" s="250">
        <f t="shared" si="76"/>
        <v>755.51962616822425</v>
      </c>
      <c r="I54" s="250">
        <f t="shared" si="76"/>
        <v>755.01495327102793</v>
      </c>
      <c r="J54" s="250">
        <f t="shared" si="76"/>
        <v>755.51962616822425</v>
      </c>
      <c r="K54" s="250">
        <f t="shared" si="76"/>
        <v>778.65046728971959</v>
      </c>
      <c r="L54" s="250">
        <f t="shared" si="76"/>
        <v>778.65046728971959</v>
      </c>
      <c r="M54" s="250">
        <f t="shared" si="76"/>
        <v>778.65046728971959</v>
      </c>
      <c r="N54" s="250">
        <f t="shared" si="76"/>
        <v>778.65046728971959</v>
      </c>
      <c r="O54" s="250">
        <f t="shared" si="76"/>
        <v>778.13644859813076</v>
      </c>
      <c r="P54" s="251">
        <f t="shared" si="76"/>
        <v>778.65046728971959</v>
      </c>
      <c r="Q54" s="162">
        <v>1284.0405843533449</v>
      </c>
      <c r="R54" s="121">
        <v>1299.9601785667014</v>
      </c>
      <c r="S54" s="121">
        <v>1247.7698855801323</v>
      </c>
      <c r="T54" s="121">
        <v>1081.3107848331106</v>
      </c>
      <c r="U54" s="121">
        <v>1263.2290237094321</v>
      </c>
      <c r="V54" s="121">
        <v>1434.8133006476344</v>
      </c>
      <c r="W54" s="121">
        <v>1570.7194595726123</v>
      </c>
      <c r="X54" s="121">
        <v>1588.4297043994582</v>
      </c>
      <c r="Y54" s="121">
        <v>1555.5535568706471</v>
      </c>
      <c r="Z54" s="121">
        <v>1340.6333572807989</v>
      </c>
      <c r="AA54" s="121">
        <v>1223.9740464629951</v>
      </c>
      <c r="AB54" s="180">
        <v>1284.1750294586641</v>
      </c>
      <c r="AC54" s="162">
        <v>226.80052440076994</v>
      </c>
      <c r="AD54" s="121">
        <v>222.39961496774251</v>
      </c>
      <c r="AE54" s="121">
        <v>220.09923740355177</v>
      </c>
      <c r="AF54" s="121">
        <v>223.20070177313909</v>
      </c>
      <c r="AG54" s="121">
        <v>252.13567178812468</v>
      </c>
      <c r="AH54" s="121">
        <v>286.9013477446814</v>
      </c>
      <c r="AI54" s="121">
        <v>291.10079886675197</v>
      </c>
      <c r="AJ54" s="121">
        <v>287.10000000000002</v>
      </c>
      <c r="AK54" s="121">
        <v>287.49998637842202</v>
      </c>
      <c r="AL54" s="121">
        <v>228.89915178372129</v>
      </c>
      <c r="AM54" s="121">
        <v>227.59971648385721</v>
      </c>
      <c r="AN54" s="163">
        <v>223.50065083912759</v>
      </c>
      <c r="AO54" s="170">
        <v>4398.6077478242551</v>
      </c>
      <c r="AP54" s="61">
        <f t="shared" si="72"/>
        <v>4398.6077478242551</v>
      </c>
      <c r="AQ54" s="61">
        <f t="shared" si="73"/>
        <v>4398.6077478242551</v>
      </c>
      <c r="AR54" s="61">
        <f t="shared" si="73"/>
        <v>4398.6077478242551</v>
      </c>
      <c r="AS54" s="61">
        <f t="shared" si="73"/>
        <v>4398.6077478242551</v>
      </c>
      <c r="AT54" s="61">
        <f t="shared" si="73"/>
        <v>4398.6077478242551</v>
      </c>
      <c r="AU54" s="170">
        <v>4526.936281931663</v>
      </c>
      <c r="AV54" s="61">
        <f t="shared" si="74"/>
        <v>4526.936281931663</v>
      </c>
      <c r="AW54" s="61">
        <f t="shared" si="75"/>
        <v>4526.936281931663</v>
      </c>
      <c r="AX54" s="61">
        <f t="shared" si="75"/>
        <v>4526.936281931663</v>
      </c>
      <c r="AY54" s="61">
        <f t="shared" si="75"/>
        <v>4526.936281931663</v>
      </c>
      <c r="AZ54" s="61">
        <f t="shared" si="75"/>
        <v>4526.936281931663</v>
      </c>
      <c r="BA54" s="162">
        <v>715.13503078765098</v>
      </c>
      <c r="BB54" s="121">
        <v>601.26003374329196</v>
      </c>
      <c r="BC54" s="121">
        <v>550.2199890768261</v>
      </c>
      <c r="BD54" s="121">
        <v>468.64996018837957</v>
      </c>
      <c r="BE54" s="121">
        <v>339.00002880919493</v>
      </c>
      <c r="BF54" s="121">
        <v>316.74999338404007</v>
      </c>
      <c r="BG54" s="121">
        <v>432.95999355086292</v>
      </c>
      <c r="BH54" s="121">
        <v>362.00001158399311</v>
      </c>
      <c r="BI54" s="121">
        <v>446.88002117290796</v>
      </c>
      <c r="BJ54" s="121">
        <v>547.52496469894299</v>
      </c>
      <c r="BK54" s="121">
        <v>625.40499697896485</v>
      </c>
      <c r="BL54" s="163">
        <v>630.12344470249207</v>
      </c>
      <c r="BM54" s="196">
        <v>709.41351796607955</v>
      </c>
      <c r="BN54" s="121">
        <v>596.14041939527488</v>
      </c>
      <c r="BO54" s="121">
        <v>544.72486158735899</v>
      </c>
      <c r="BP54" s="121">
        <v>464.8212000000002</v>
      </c>
      <c r="BQ54" s="121">
        <v>336.32846163894709</v>
      </c>
      <c r="BR54" s="121">
        <v>314.045796211457</v>
      </c>
      <c r="BS54" s="121">
        <v>428.97920042057905</v>
      </c>
      <c r="BT54" s="121">
        <v>358.79587138929935</v>
      </c>
      <c r="BU54" s="121">
        <v>443.35899594594406</v>
      </c>
      <c r="BV54" s="121">
        <v>543.43624702870602</v>
      </c>
      <c r="BW54" s="121">
        <v>620.07197289245096</v>
      </c>
      <c r="BX54" s="180">
        <v>624.32584416495979</v>
      </c>
      <c r="BY54" s="233">
        <v>670.31255660014676</v>
      </c>
      <c r="BZ54" s="221">
        <v>623.21933745943477</v>
      </c>
      <c r="CA54" s="221">
        <v>598.0400697259156</v>
      </c>
      <c r="CB54" s="221">
        <v>490.70340958277939</v>
      </c>
      <c r="CC54" s="221">
        <v>296.42673650042707</v>
      </c>
      <c r="CD54" s="221">
        <v>291.80077872663185</v>
      </c>
      <c r="CE54" s="221">
        <v>265.69547140630959</v>
      </c>
      <c r="CF54" s="221">
        <v>336.2244206493458</v>
      </c>
      <c r="CG54" s="221">
        <v>412.49855307611853</v>
      </c>
      <c r="CH54" s="221">
        <v>553.78914451616583</v>
      </c>
      <c r="CI54" s="221">
        <v>624.53814502482271</v>
      </c>
      <c r="CJ54" s="221">
        <v>631.05048652812866</v>
      </c>
      <c r="CK54" s="243">
        <f t="shared" si="31"/>
        <v>5794.2991097962258</v>
      </c>
      <c r="CL54" s="238">
        <f t="shared" si="7"/>
        <v>506.43429217840952</v>
      </c>
      <c r="CM54" s="239">
        <f t="shared" si="8"/>
        <v>470.85444085816056</v>
      </c>
      <c r="CN54" s="239">
        <f t="shared" si="9"/>
        <v>451.83100991294253</v>
      </c>
      <c r="CO54" s="239">
        <f t="shared" si="10"/>
        <v>370.73605656745451</v>
      </c>
      <c r="CP54" s="239">
        <f t="shared" si="11"/>
        <v>223.80661860715324</v>
      </c>
      <c r="CQ54" s="239">
        <f t="shared" si="12"/>
        <v>220.4612152591416</v>
      </c>
      <c r="CR54" s="239">
        <f t="shared" si="13"/>
        <v>206.88390296728531</v>
      </c>
      <c r="CS54" s="239">
        <f t="shared" si="14"/>
        <v>261.80130225282835</v>
      </c>
      <c r="CT54" s="239">
        <f t="shared" si="15"/>
        <v>321.19219110905289</v>
      </c>
      <c r="CU54" s="239">
        <f t="shared" si="16"/>
        <v>431.20817615748655</v>
      </c>
      <c r="CV54" s="239">
        <f t="shared" si="17"/>
        <v>485.97589418367988</v>
      </c>
      <c r="CW54" s="229">
        <f t="shared" si="18"/>
        <v>491.36775621853229</v>
      </c>
      <c r="CX54" s="243">
        <f t="shared" si="32"/>
        <v>4442.5528562721274</v>
      </c>
      <c r="CY54" s="246">
        <f t="shared" si="33"/>
        <v>4462.7720148779581</v>
      </c>
      <c r="CZ54" s="204">
        <f t="shared" si="34"/>
        <v>910.9157481573269</v>
      </c>
      <c r="DA54" s="173">
        <f t="shared" si="19"/>
        <v>774.95880604790977</v>
      </c>
      <c r="DB54" s="173">
        <f t="shared" si="20"/>
        <v>679.69127821551228</v>
      </c>
      <c r="DC54" s="173">
        <f t="shared" si="21"/>
        <v>502.61617657906845</v>
      </c>
      <c r="DD54" s="173">
        <f t="shared" si="22"/>
        <v>424.85987424186231</v>
      </c>
      <c r="DE54" s="173">
        <f t="shared" si="23"/>
        <v>450.59708541667499</v>
      </c>
      <c r="DF54" s="173">
        <f t="shared" si="24"/>
        <v>673.80597785250325</v>
      </c>
      <c r="DG54" s="173">
        <f t="shared" si="25"/>
        <v>569.92201993065078</v>
      </c>
      <c r="DH54" s="173">
        <f t="shared" si="26"/>
        <v>689.66866311431215</v>
      </c>
      <c r="DI54" s="173">
        <f t="shared" si="27"/>
        <v>728.54876032217169</v>
      </c>
      <c r="DJ54" s="173">
        <f t="shared" si="28"/>
        <v>758.95200175946582</v>
      </c>
      <c r="DK54" s="173">
        <f t="shared" si="29"/>
        <v>801.74365932234264</v>
      </c>
      <c r="DL54" s="188">
        <f t="shared" si="35"/>
        <v>7966.280050959801</v>
      </c>
      <c r="DM54" s="59">
        <f>'Приложение 4'!BQ16</f>
        <v>7851.6647990164056</v>
      </c>
      <c r="DN54" s="176">
        <f>'Приложение 4'!$BP$16</f>
        <v>7409.4401848186699</v>
      </c>
      <c r="DO54" s="176">
        <f t="shared" si="36"/>
        <v>2966.8873285465424</v>
      </c>
      <c r="DP54" s="174"/>
    </row>
    <row r="55" spans="1:120" ht="16.5" customHeight="1" x14ac:dyDescent="0.25">
      <c r="A55" s="82"/>
      <c r="B55" s="56" t="s">
        <v>147</v>
      </c>
      <c r="C55" s="88" t="s">
        <v>90</v>
      </c>
      <c r="D55" s="262">
        <f>'Приложение 4'!BR16/'Приложение 4'!BR8*1000</f>
        <v>891.01219645804861</v>
      </c>
      <c r="E55" s="249">
        <f t="shared" ref="E55:P55" si="77">IF(E28=0,0,(E28-$E$74)/$E$73)</f>
        <v>809.70654205607468</v>
      </c>
      <c r="F55" s="250">
        <f t="shared" si="77"/>
        <v>809.70654205607468</v>
      </c>
      <c r="G55" s="250">
        <f t="shared" si="77"/>
        <v>809.70654205607468</v>
      </c>
      <c r="H55" s="250">
        <f t="shared" si="77"/>
        <v>809.70654205607468</v>
      </c>
      <c r="I55" s="250">
        <f t="shared" si="77"/>
        <v>809.70654205607468</v>
      </c>
      <c r="J55" s="250">
        <f t="shared" si="77"/>
        <v>809.70654205607468</v>
      </c>
      <c r="K55" s="250">
        <f t="shared" si="77"/>
        <v>834.70654205607468</v>
      </c>
      <c r="L55" s="250">
        <f t="shared" si="77"/>
        <v>834.70654205607468</v>
      </c>
      <c r="M55" s="250">
        <f t="shared" si="77"/>
        <v>834.70654205607468</v>
      </c>
      <c r="N55" s="250">
        <f t="shared" si="77"/>
        <v>834.70654205607468</v>
      </c>
      <c r="O55" s="250">
        <f t="shared" si="77"/>
        <v>834.70654205607468</v>
      </c>
      <c r="P55" s="251">
        <f t="shared" si="77"/>
        <v>834.70654205607468</v>
      </c>
      <c r="Q55" s="162">
        <v>930.24637887988479</v>
      </c>
      <c r="R55" s="121">
        <v>938.89887715723103</v>
      </c>
      <c r="S55" s="121">
        <v>929.3376890551026</v>
      </c>
      <c r="T55" s="121">
        <v>929.3376890551026</v>
      </c>
      <c r="U55" s="121">
        <v>929.3376890551026</v>
      </c>
      <c r="V55" s="121">
        <v>1149.472235854987</v>
      </c>
      <c r="W55" s="121">
        <v>1232.3761237155318</v>
      </c>
      <c r="X55" s="121">
        <v>1160.4636621634302</v>
      </c>
      <c r="Y55" s="121">
        <v>1164.4149967016358</v>
      </c>
      <c r="Z55" s="121">
        <v>1027.2151241478136</v>
      </c>
      <c r="AA55" s="121">
        <v>966.90536781780293</v>
      </c>
      <c r="AB55" s="180">
        <v>957.48009382711371</v>
      </c>
      <c r="AC55" s="162">
        <v>182.9625060759314</v>
      </c>
      <c r="AD55" s="121">
        <v>187.94900773296058</v>
      </c>
      <c r="AE55" s="121">
        <v>198.19506431279694</v>
      </c>
      <c r="AF55" s="121">
        <v>198.98188594278548</v>
      </c>
      <c r="AG55" s="121">
        <v>232.66058572714616</v>
      </c>
      <c r="AH55" s="121">
        <v>236.02677859182324</v>
      </c>
      <c r="AI55" s="121">
        <v>237.09183859657182</v>
      </c>
      <c r="AJ55" s="121">
        <v>238.01</v>
      </c>
      <c r="AK55" s="121">
        <v>238.24340741539876</v>
      </c>
      <c r="AL55" s="121">
        <v>206.98213205198238</v>
      </c>
      <c r="AM55" s="121">
        <v>202.04521645104063</v>
      </c>
      <c r="AN55" s="163">
        <v>192.4275259216212</v>
      </c>
      <c r="AO55" s="170">
        <v>4398.4676220115889</v>
      </c>
      <c r="AP55" s="61">
        <f t="shared" si="72"/>
        <v>4398.4676220115889</v>
      </c>
      <c r="AQ55" s="61">
        <f t="shared" si="73"/>
        <v>4398.4676220115889</v>
      </c>
      <c r="AR55" s="61">
        <f t="shared" si="73"/>
        <v>4398.4676220115889</v>
      </c>
      <c r="AS55" s="61">
        <f t="shared" si="73"/>
        <v>4398.4676220115889</v>
      </c>
      <c r="AT55" s="61">
        <f t="shared" si="73"/>
        <v>4398.4676220115889</v>
      </c>
      <c r="AU55" s="170">
        <v>4527.2312999203978</v>
      </c>
      <c r="AV55" s="61">
        <f t="shared" si="74"/>
        <v>4527.2312999203978</v>
      </c>
      <c r="AW55" s="61">
        <f t="shared" si="75"/>
        <v>4527.2312999203978</v>
      </c>
      <c r="AX55" s="61">
        <f t="shared" si="75"/>
        <v>4527.2312999203978</v>
      </c>
      <c r="AY55" s="61">
        <f t="shared" si="75"/>
        <v>4527.2312999203978</v>
      </c>
      <c r="AZ55" s="61">
        <f t="shared" si="75"/>
        <v>4527.2312999203978</v>
      </c>
      <c r="BA55" s="162">
        <v>229.199965060582</v>
      </c>
      <c r="BB55" s="121">
        <v>219.65000240200899</v>
      </c>
      <c r="BC55" s="121">
        <v>217.74003378758002</v>
      </c>
      <c r="BD55" s="121">
        <v>143.39998771649275</v>
      </c>
      <c r="BE55" s="121">
        <v>210.100047015813</v>
      </c>
      <c r="BF55" s="121">
        <v>210.75998366281704</v>
      </c>
      <c r="BG55" s="121">
        <v>142.07996445343301</v>
      </c>
      <c r="BH55" s="121">
        <v>174.76495385973899</v>
      </c>
      <c r="BI55" s="121">
        <v>211.19996790621701</v>
      </c>
      <c r="BJ55" s="121">
        <v>215.55000693874001</v>
      </c>
      <c r="BK55" s="121">
        <v>224.42501137356899</v>
      </c>
      <c r="BL55" s="163">
        <v>114.50544767163301</v>
      </c>
      <c r="BM55" s="196">
        <v>227.36803780521052</v>
      </c>
      <c r="BN55" s="121">
        <v>217.76310778242745</v>
      </c>
      <c r="BO55" s="121">
        <v>215.61428640830775</v>
      </c>
      <c r="BP55" s="121">
        <v>142.18910000000005</v>
      </c>
      <c r="BQ55" s="121">
        <v>208.42912059526466</v>
      </c>
      <c r="BR55" s="121">
        <v>208.94825347588664</v>
      </c>
      <c r="BS55" s="121">
        <v>140.76920244225198</v>
      </c>
      <c r="BT55" s="121">
        <v>173.22371573200238</v>
      </c>
      <c r="BU55" s="121">
        <v>209.55780026930435</v>
      </c>
      <c r="BV55" s="121">
        <v>213.8517044190443</v>
      </c>
      <c r="BW55" s="121">
        <v>222.50914165719777</v>
      </c>
      <c r="BX55" s="180">
        <v>113.44819203756346</v>
      </c>
      <c r="BY55" s="233">
        <v>241.08692339985322</v>
      </c>
      <c r="BZ55" s="221">
        <v>188.84574054056523</v>
      </c>
      <c r="CA55" s="221">
        <v>224.89065127408446</v>
      </c>
      <c r="CB55" s="221">
        <v>232.97800041722067</v>
      </c>
      <c r="CC55" s="221">
        <v>206.69846149957286</v>
      </c>
      <c r="CD55" s="221">
        <v>227.90398427336811</v>
      </c>
      <c r="CE55" s="221">
        <v>211.2856995936904</v>
      </c>
      <c r="CF55" s="221">
        <v>228.3781983506542</v>
      </c>
      <c r="CG55" s="221">
        <v>243.25105462710169</v>
      </c>
      <c r="CH55" s="221">
        <v>252.70762275259119</v>
      </c>
      <c r="CI55" s="221">
        <v>176.06624072641367</v>
      </c>
      <c r="CJ55" s="221">
        <v>237.28475877781437</v>
      </c>
      <c r="CK55" s="243">
        <f t="shared" si="31"/>
        <v>2671.3773362329298</v>
      </c>
      <c r="CL55" s="238">
        <f t="shared" si="7"/>
        <v>195.2096590810329</v>
      </c>
      <c r="CM55" s="239">
        <f t="shared" si="8"/>
        <v>152.90963155511977</v>
      </c>
      <c r="CN55" s="239">
        <f t="shared" si="9"/>
        <v>182.09543158387751</v>
      </c>
      <c r="CO55" s="239">
        <f t="shared" si="10"/>
        <v>188.64381109296647</v>
      </c>
      <c r="CP55" s="239">
        <f t="shared" si="11"/>
        <v>167.36509650912984</v>
      </c>
      <c r="CQ55" s="239">
        <f t="shared" si="12"/>
        <v>184.53534702679093</v>
      </c>
      <c r="CR55" s="239">
        <f t="shared" si="13"/>
        <v>176.36155569374787</v>
      </c>
      <c r="CS55" s="239">
        <f t="shared" si="14"/>
        <v>190.6287762262709</v>
      </c>
      <c r="CT55" s="239">
        <f t="shared" si="15"/>
        <v>203.04324665928138</v>
      </c>
      <c r="CU55" s="239">
        <f t="shared" si="16"/>
        <v>210.93670593902641</v>
      </c>
      <c r="CV55" s="239">
        <f t="shared" si="17"/>
        <v>146.96364296955718</v>
      </c>
      <c r="CW55" s="229">
        <f t="shared" si="18"/>
        <v>198.06314048203924</v>
      </c>
      <c r="CX55" s="243">
        <f t="shared" si="32"/>
        <v>2196.7560448188406</v>
      </c>
      <c r="CY55" s="246">
        <f t="shared" si="33"/>
        <v>4462.8494609659938</v>
      </c>
      <c r="CZ55" s="204">
        <f t="shared" si="34"/>
        <v>211.50829384132183</v>
      </c>
      <c r="DA55" s="173">
        <f t="shared" si="19"/>
        <v>204.45753738319021</v>
      </c>
      <c r="DB55" s="173">
        <f t="shared" si="20"/>
        <v>200.37848265796174</v>
      </c>
      <c r="DC55" s="173">
        <f t="shared" si="21"/>
        <v>132.14168960282495</v>
      </c>
      <c r="DD55" s="173">
        <f t="shared" si="22"/>
        <v>193.70103726579055</v>
      </c>
      <c r="DE55" s="173">
        <f t="shared" si="23"/>
        <v>240.180216100922</v>
      </c>
      <c r="DF55" s="173">
        <f t="shared" si="24"/>
        <v>173.48060404430947</v>
      </c>
      <c r="DG55" s="173">
        <f t="shared" si="25"/>
        <v>201.01982753191646</v>
      </c>
      <c r="DH55" s="173">
        <f t="shared" si="26"/>
        <v>244.01224530938407</v>
      </c>
      <c r="DI55" s="173">
        <f t="shared" si="27"/>
        <v>219.67170510403014</v>
      </c>
      <c r="DJ55" s="173">
        <f t="shared" si="28"/>
        <v>215.14528345687643</v>
      </c>
      <c r="DK55" s="173">
        <f t="shared" si="29"/>
        <v>108.62438555664268</v>
      </c>
      <c r="DL55" s="188">
        <f t="shared" si="35"/>
        <v>2344.3213078551703</v>
      </c>
      <c r="DM55" s="59">
        <f>'Приложение 4'!BT16</f>
        <v>2009.4660514982879</v>
      </c>
      <c r="DN55" s="176">
        <f>'Приложение 4'!$BS$16</f>
        <v>2657.7685069840236</v>
      </c>
      <c r="DO55" s="176">
        <f t="shared" si="36"/>
        <v>461.01246216518302</v>
      </c>
      <c r="DP55" s="174"/>
    </row>
    <row r="56" spans="1:120" ht="16.5" customHeight="1" x14ac:dyDescent="0.25">
      <c r="A56" s="82"/>
      <c r="B56" s="55" t="s">
        <v>140</v>
      </c>
      <c r="C56" s="88" t="s">
        <v>90</v>
      </c>
      <c r="D56" s="262">
        <f>'Приложение 4'!BU16/'Приложение 4'!BU8*1000</f>
        <v>999.73967886761636</v>
      </c>
      <c r="E56" s="249">
        <f t="shared" ref="E56:P56" si="78">IF(E29=0,0,(E29-$E$74)/$E$73)</f>
        <v>846.18317757009333</v>
      </c>
      <c r="F56" s="250">
        <f t="shared" si="78"/>
        <v>846.18317757009333</v>
      </c>
      <c r="G56" s="250">
        <f t="shared" si="78"/>
        <v>846.18317757009333</v>
      </c>
      <c r="H56" s="250">
        <f t="shared" si="78"/>
        <v>846.18317757009333</v>
      </c>
      <c r="I56" s="250">
        <f t="shared" si="78"/>
        <v>846.18317757009333</v>
      </c>
      <c r="J56" s="250">
        <f t="shared" si="78"/>
        <v>854.31401869158867</v>
      </c>
      <c r="K56" s="250">
        <f t="shared" si="78"/>
        <v>871.61308411214941</v>
      </c>
      <c r="L56" s="250">
        <f t="shared" si="78"/>
        <v>871.61308411214941</v>
      </c>
      <c r="M56" s="250">
        <f t="shared" si="78"/>
        <v>871.61308411214941</v>
      </c>
      <c r="N56" s="250">
        <f t="shared" si="78"/>
        <v>871.61308411214941</v>
      </c>
      <c r="O56" s="250">
        <f t="shared" si="78"/>
        <v>871.61308411214941</v>
      </c>
      <c r="P56" s="251">
        <f t="shared" si="78"/>
        <v>879.98691588785027</v>
      </c>
      <c r="Q56" s="162">
        <v>951.31729781904187</v>
      </c>
      <c r="R56" s="121">
        <v>919.603936142306</v>
      </c>
      <c r="S56" s="121">
        <v>943.96400054200785</v>
      </c>
      <c r="T56" s="121">
        <v>1087.5060091372627</v>
      </c>
      <c r="U56" s="121">
        <v>1074.3354409559508</v>
      </c>
      <c r="V56" s="121">
        <v>1074.3354409559508</v>
      </c>
      <c r="W56" s="121">
        <v>2024.5712136658146</v>
      </c>
      <c r="X56" s="121">
        <v>2197.1651835170014</v>
      </c>
      <c r="Y56" s="121">
        <v>1252.6168700042069</v>
      </c>
      <c r="Z56" s="121">
        <v>1063.4452597459212</v>
      </c>
      <c r="AA56" s="121">
        <v>979.43382105004991</v>
      </c>
      <c r="AB56" s="180">
        <v>965.77184955795724</v>
      </c>
      <c r="AC56" s="162">
        <v>168.49475186009249</v>
      </c>
      <c r="AD56" s="121">
        <v>169.39546985333425</v>
      </c>
      <c r="AE56" s="121">
        <v>170.59577518834342</v>
      </c>
      <c r="AF56" s="121">
        <v>170.89083510968177</v>
      </c>
      <c r="AG56" s="121">
        <v>177.20963211388465</v>
      </c>
      <c r="AH56" s="121">
        <v>253.14183123877919</v>
      </c>
      <c r="AI56" s="121">
        <v>265.01982311680393</v>
      </c>
      <c r="AJ56" s="121">
        <v>398</v>
      </c>
      <c r="AK56" s="121">
        <v>199.59134913024135</v>
      </c>
      <c r="AL56" s="121">
        <v>179.29810501011607</v>
      </c>
      <c r="AM56" s="121">
        <v>168.50585162768311</v>
      </c>
      <c r="AN56" s="163">
        <v>167.39349854351997</v>
      </c>
      <c r="AO56" s="170">
        <v>4387.2446080242262</v>
      </c>
      <c r="AP56" s="61">
        <f t="shared" si="72"/>
        <v>4387.2446080242262</v>
      </c>
      <c r="AQ56" s="61">
        <f t="shared" si="73"/>
        <v>4387.2446080242262</v>
      </c>
      <c r="AR56" s="61">
        <f t="shared" si="73"/>
        <v>4387.2446080242262</v>
      </c>
      <c r="AS56" s="61">
        <f t="shared" si="73"/>
        <v>4387.2446080242262</v>
      </c>
      <c r="AT56" s="61">
        <f t="shared" si="73"/>
        <v>4387.2446080242262</v>
      </c>
      <c r="AU56" s="170">
        <v>4517.3219248620962</v>
      </c>
      <c r="AV56" s="61">
        <f t="shared" si="74"/>
        <v>4517.3219248620962</v>
      </c>
      <c r="AW56" s="61">
        <f t="shared" si="75"/>
        <v>4517.3219248620962</v>
      </c>
      <c r="AX56" s="61">
        <f t="shared" si="75"/>
        <v>4517.3219248620962</v>
      </c>
      <c r="AY56" s="61">
        <f t="shared" si="75"/>
        <v>4517.3219248620962</v>
      </c>
      <c r="AZ56" s="61">
        <f t="shared" si="75"/>
        <v>4517.3219248620962</v>
      </c>
      <c r="BA56" s="162">
        <v>76.032041702031449</v>
      </c>
      <c r="BB56" s="121">
        <v>73.992533630634682</v>
      </c>
      <c r="BC56" s="121">
        <v>78.389983487198123</v>
      </c>
      <c r="BD56" s="121">
        <v>39.060023293325401</v>
      </c>
      <c r="BE56" s="121">
        <v>1.0439613117706128</v>
      </c>
      <c r="BF56" s="121">
        <v>0</v>
      </c>
      <c r="BG56" s="121">
        <v>0</v>
      </c>
      <c r="BH56" s="121">
        <v>1.2095807985097273</v>
      </c>
      <c r="BI56" s="121">
        <v>21.999951496568542</v>
      </c>
      <c r="BJ56" s="121">
        <v>56.420005105069322</v>
      </c>
      <c r="BK56" s="121">
        <v>67.600026289701987</v>
      </c>
      <c r="BL56" s="163">
        <v>76.066275636682406</v>
      </c>
      <c r="BM56" s="196">
        <v>75.567201025483428</v>
      </c>
      <c r="BN56" s="121">
        <v>73.562675928621658</v>
      </c>
      <c r="BO56" s="121">
        <v>77.834060825574213</v>
      </c>
      <c r="BP56" s="121">
        <v>38.812586097987172</v>
      </c>
      <c r="BQ56" s="121">
        <v>1.0361324211141298</v>
      </c>
      <c r="BR56" s="121">
        <v>0</v>
      </c>
      <c r="BS56" s="121">
        <v>0</v>
      </c>
      <c r="BT56" s="121">
        <v>1.2013833529278679</v>
      </c>
      <c r="BU56" s="121">
        <v>21.872162691333276</v>
      </c>
      <c r="BV56" s="121">
        <v>56.04925176499156</v>
      </c>
      <c r="BW56" s="121">
        <v>67.170445419782254</v>
      </c>
      <c r="BX56" s="180">
        <v>75.596916631601076</v>
      </c>
      <c r="BY56" s="233">
        <v>75.373889871400792</v>
      </c>
      <c r="BZ56" s="221">
        <v>81.525469997489822</v>
      </c>
      <c r="CA56" s="221">
        <v>51.771154465228591</v>
      </c>
      <c r="CB56" s="221">
        <v>57.975631990860194</v>
      </c>
      <c r="CC56" s="221">
        <v>45.371389007470725</v>
      </c>
      <c r="CD56" s="221">
        <v>41.049673890363536</v>
      </c>
      <c r="CE56" s="221">
        <v>41.325343805743955</v>
      </c>
      <c r="CF56" s="221">
        <v>12.886338543132183</v>
      </c>
      <c r="CG56" s="221">
        <v>17.731444532450126</v>
      </c>
      <c r="CH56" s="221">
        <v>39.942430921575955</v>
      </c>
      <c r="CI56" s="221">
        <v>80.480720944645498</v>
      </c>
      <c r="CJ56" s="221">
        <v>80.428748566904588</v>
      </c>
      <c r="CK56" s="243">
        <f t="shared" si="31"/>
        <v>625.86223653726597</v>
      </c>
      <c r="CL56" s="238">
        <f t="shared" si="7"/>
        <v>63.780117637200192</v>
      </c>
      <c r="CM56" s="239">
        <f t="shared" si="8"/>
        <v>68.985481255371241</v>
      </c>
      <c r="CN56" s="239">
        <f t="shared" si="9"/>
        <v>43.807879991859252</v>
      </c>
      <c r="CO56" s="239">
        <f t="shared" si="10"/>
        <v>49.058004499660434</v>
      </c>
      <c r="CP56" s="239">
        <f t="shared" si="11"/>
        <v>38.39250612111038</v>
      </c>
      <c r="CQ56" s="239">
        <f t="shared" si="12"/>
        <v>35.069311867255649</v>
      </c>
      <c r="CR56" s="239">
        <f t="shared" si="13"/>
        <v>36.019710366519398</v>
      </c>
      <c r="CS56" s="239">
        <f t="shared" si="14"/>
        <v>11.231901280492703</v>
      </c>
      <c r="CT56" s="239">
        <f t="shared" si="15"/>
        <v>15.454959054692365</v>
      </c>
      <c r="CU56" s="239">
        <f t="shared" si="16"/>
        <v>34.814345402491298</v>
      </c>
      <c r="CV56" s="239">
        <f t="shared" si="17"/>
        <v>70.148049394131732</v>
      </c>
      <c r="CW56" s="229">
        <f t="shared" si="18"/>
        <v>70.776246400109727</v>
      </c>
      <c r="CX56" s="243">
        <f t="shared" si="32"/>
        <v>537.53851327089433</v>
      </c>
      <c r="CY56" s="246">
        <f t="shared" si="33"/>
        <v>4452.2832664431608</v>
      </c>
      <c r="CZ56" s="204">
        <f t="shared" si="34"/>
        <v>71.888385483311225</v>
      </c>
      <c r="DA56" s="173">
        <f t="shared" si="19"/>
        <v>67.648526337121339</v>
      </c>
      <c r="DB56" s="173">
        <f t="shared" si="20"/>
        <v>73.472551435339</v>
      </c>
      <c r="DC56" s="173">
        <f t="shared" si="21"/>
        <v>42.208920611718426</v>
      </c>
      <c r="DD56" s="173">
        <f t="shared" si="22"/>
        <v>1.1131537815264057</v>
      </c>
      <c r="DE56" s="173">
        <f t="shared" si="23"/>
        <v>0</v>
      </c>
      <c r="DF56" s="173">
        <f t="shared" si="24"/>
        <v>0</v>
      </c>
      <c r="DG56" s="173">
        <f t="shared" si="25"/>
        <v>2.6396376751100292</v>
      </c>
      <c r="DH56" s="173">
        <f t="shared" si="26"/>
        <v>27.397439970640679</v>
      </c>
      <c r="DI56" s="173">
        <f t="shared" si="27"/>
        <v>59.605311101785986</v>
      </c>
      <c r="DJ56" s="173">
        <f t="shared" si="28"/>
        <v>65.789006019131165</v>
      </c>
      <c r="DK56" s="173">
        <f t="shared" si="29"/>
        <v>73.009373996180074</v>
      </c>
      <c r="DL56" s="188">
        <f t="shared" si="35"/>
        <v>484.77230641186441</v>
      </c>
      <c r="DM56" s="59">
        <f>'Приложение 4'!BW16</f>
        <v>285.01729889554804</v>
      </c>
      <c r="DN56" s="176">
        <f>'Приложение 4'!$BV$16</f>
        <v>341.76196689255141</v>
      </c>
      <c r="DO56" s="176">
        <f t="shared" si="36"/>
        <v>-195.77654637834291</v>
      </c>
      <c r="DP56" s="174"/>
    </row>
    <row r="57" spans="1:120" ht="16.5" customHeight="1" x14ac:dyDescent="0.25">
      <c r="A57" s="82"/>
      <c r="B57" s="55" t="s">
        <v>149</v>
      </c>
      <c r="C57" s="88" t="s">
        <v>90</v>
      </c>
      <c r="D57" s="262">
        <f>'Приложение 4'!BX16/'Приложение 4'!BX8*1000</f>
        <v>995.4848066847378</v>
      </c>
      <c r="E57" s="249">
        <f t="shared" ref="E57:P57" si="79">IF(E30=0,0,(E30-$E$74)/$E$73)</f>
        <v>779.96822429906524</v>
      </c>
      <c r="F57" s="250">
        <f t="shared" si="79"/>
        <v>779.96822429906524</v>
      </c>
      <c r="G57" s="250">
        <f t="shared" si="79"/>
        <v>779.96822429906524</v>
      </c>
      <c r="H57" s="250">
        <f t="shared" si="79"/>
        <v>779.96822429906524</v>
      </c>
      <c r="I57" s="250">
        <f t="shared" si="79"/>
        <v>779.96822429906524</v>
      </c>
      <c r="J57" s="250">
        <f t="shared" si="79"/>
        <v>779.96822429906524</v>
      </c>
      <c r="K57" s="250">
        <f t="shared" si="79"/>
        <v>803.7158878504672</v>
      </c>
      <c r="L57" s="250">
        <f t="shared" si="79"/>
        <v>803.7158878504672</v>
      </c>
      <c r="M57" s="250">
        <f t="shared" si="79"/>
        <v>803.7158878504672</v>
      </c>
      <c r="N57" s="250">
        <f t="shared" si="79"/>
        <v>803.7158878504672</v>
      </c>
      <c r="O57" s="250">
        <f t="shared" si="79"/>
        <v>803.7158878504672</v>
      </c>
      <c r="P57" s="251">
        <f t="shared" si="79"/>
        <v>803.7158878504672</v>
      </c>
      <c r="Q57" s="162">
        <v>970.14846111232271</v>
      </c>
      <c r="R57" s="121">
        <v>972.77586814338883</v>
      </c>
      <c r="S57" s="121">
        <v>927.15541630827533</v>
      </c>
      <c r="T57" s="121">
        <v>975.01107206535141</v>
      </c>
      <c r="U57" s="121">
        <v>1201.4862332543269</v>
      </c>
      <c r="V57" s="121">
        <v>1190.7099352992291</v>
      </c>
      <c r="W57" s="121">
        <v>1385.1018854268493</v>
      </c>
      <c r="X57" s="121">
        <v>1339.0001705595939</v>
      </c>
      <c r="Y57" s="121">
        <v>1225.7958591013462</v>
      </c>
      <c r="Z57" s="121">
        <v>1241.5160541580769</v>
      </c>
      <c r="AA57" s="121">
        <v>1067.6260346055567</v>
      </c>
      <c r="AB57" s="180">
        <v>1037.2640136702128</v>
      </c>
      <c r="AC57" s="162">
        <v>190.29754423215883</v>
      </c>
      <c r="AD57" s="121">
        <v>191.00142998583431</v>
      </c>
      <c r="AE57" s="121">
        <v>192.39896346756208</v>
      </c>
      <c r="AF57" s="121">
        <v>193.60048807681773</v>
      </c>
      <c r="AG57" s="121">
        <v>220.28777031463008</v>
      </c>
      <c r="AH57" s="121">
        <v>246.89909330154998</v>
      </c>
      <c r="AI57" s="121">
        <v>255.80380542687928</v>
      </c>
      <c r="AJ57" s="121">
        <v>256.7</v>
      </c>
      <c r="AK57" s="121">
        <v>251.60045255645221</v>
      </c>
      <c r="AL57" s="121">
        <v>215.60154734850497</v>
      </c>
      <c r="AM57" s="121">
        <v>190.19909659916834</v>
      </c>
      <c r="AN57" s="163">
        <v>190.40153710918813</v>
      </c>
      <c r="AO57" s="170">
        <v>4387.2446393360324</v>
      </c>
      <c r="AP57" s="61">
        <f t="shared" si="72"/>
        <v>4387.2446393360324</v>
      </c>
      <c r="AQ57" s="61">
        <f t="shared" si="73"/>
        <v>4387.2446393360324</v>
      </c>
      <c r="AR57" s="61">
        <f t="shared" si="73"/>
        <v>4387.2446393360324</v>
      </c>
      <c r="AS57" s="61">
        <f t="shared" si="73"/>
        <v>4387.2446393360324</v>
      </c>
      <c r="AT57" s="61">
        <f t="shared" si="73"/>
        <v>4387.2446393360324</v>
      </c>
      <c r="AU57" s="170">
        <v>4517.321922383695</v>
      </c>
      <c r="AV57" s="61">
        <f t="shared" si="74"/>
        <v>4517.321922383695</v>
      </c>
      <c r="AW57" s="61">
        <f t="shared" ref="AW57:AZ58" si="80">AV57</f>
        <v>4517.321922383695</v>
      </c>
      <c r="AX57" s="61">
        <f t="shared" si="80"/>
        <v>4517.321922383695</v>
      </c>
      <c r="AY57" s="61">
        <f t="shared" si="80"/>
        <v>4517.321922383695</v>
      </c>
      <c r="AZ57" s="61">
        <f t="shared" si="80"/>
        <v>4517.321922383695</v>
      </c>
      <c r="BA57" s="162">
        <v>198.86226147948798</v>
      </c>
      <c r="BB57" s="121">
        <v>195.08754464698799</v>
      </c>
      <c r="BC57" s="121">
        <v>191.50311070263101</v>
      </c>
      <c r="BD57" s="121">
        <v>190.51088334738799</v>
      </c>
      <c r="BE57" s="121">
        <v>199.27570167559401</v>
      </c>
      <c r="BF57" s="121">
        <v>197.88651042281199</v>
      </c>
      <c r="BG57" s="121">
        <v>131.24902479059102</v>
      </c>
      <c r="BH57" s="121">
        <v>203.26117611747901</v>
      </c>
      <c r="BI57" s="121">
        <v>195.89789882806801</v>
      </c>
      <c r="BJ57" s="121">
        <v>183.14339802104303</v>
      </c>
      <c r="BK57" s="121">
        <v>207.46155321209099</v>
      </c>
      <c r="BL57" s="163">
        <v>207.46156044605701</v>
      </c>
      <c r="BM57" s="196">
        <v>197.64646789961461</v>
      </c>
      <c r="BN57" s="121">
        <v>194.00799121136924</v>
      </c>
      <c r="BO57" s="121">
        <v>190.34719657227458</v>
      </c>
      <c r="BP57" s="121">
        <v>189.46948282041225</v>
      </c>
      <c r="BQ57" s="121">
        <v>197.86048607399468</v>
      </c>
      <c r="BR57" s="121">
        <v>196.33498583595755</v>
      </c>
      <c r="BS57" s="121">
        <v>130.46033938013983</v>
      </c>
      <c r="BT57" s="121">
        <v>202.02367950403504</v>
      </c>
      <c r="BU57" s="121">
        <v>194.74883229104469</v>
      </c>
      <c r="BV57" s="121">
        <v>181.98205699070175</v>
      </c>
      <c r="BW57" s="121">
        <v>206.1582493108485</v>
      </c>
      <c r="BX57" s="180">
        <v>206.18258504233347</v>
      </c>
      <c r="BY57" s="233">
        <v>298.89495209732547</v>
      </c>
      <c r="BZ57" s="221">
        <v>263.83735404070336</v>
      </c>
      <c r="CA57" s="221">
        <v>293.19554826084783</v>
      </c>
      <c r="CB57" s="221">
        <v>241.51905616941016</v>
      </c>
      <c r="CC57" s="221">
        <v>260.39396258330487</v>
      </c>
      <c r="CD57" s="221">
        <v>246.02547310963647</v>
      </c>
      <c r="CE57" s="221">
        <v>259.75646352607083</v>
      </c>
      <c r="CF57" s="221">
        <v>198.64258536488165</v>
      </c>
      <c r="CG57" s="221">
        <v>262.98325211932331</v>
      </c>
      <c r="CH57" s="221">
        <v>250.16656441417109</v>
      </c>
      <c r="CI57" s="221">
        <v>165.84533864116301</v>
      </c>
      <c r="CJ57" s="221">
        <v>250.19440995808333</v>
      </c>
      <c r="CK57" s="243">
        <f t="shared" si="31"/>
        <v>2991.4549602849215</v>
      </c>
      <c r="CL57" s="238">
        <f t="shared" si="7"/>
        <v>233.1285650393051</v>
      </c>
      <c r="CM57" s="239">
        <f t="shared" si="8"/>
        <v>205.78475253489123</v>
      </c>
      <c r="CN57" s="239">
        <f t="shared" si="9"/>
        <v>228.68321114940437</v>
      </c>
      <c r="CO57" s="239">
        <f t="shared" si="10"/>
        <v>188.37718937484104</v>
      </c>
      <c r="CP57" s="239">
        <f t="shared" si="11"/>
        <v>203.09901661429751</v>
      </c>
      <c r="CQ57" s="239">
        <f t="shared" si="12"/>
        <v>191.89205139366058</v>
      </c>
      <c r="CR57" s="239">
        <f t="shared" si="13"/>
        <v>208.77039670775349</v>
      </c>
      <c r="CS57" s="239">
        <f t="shared" si="14"/>
        <v>159.65220186144808</v>
      </c>
      <c r="CT57" s="239">
        <f t="shared" si="15"/>
        <v>211.36381796688519</v>
      </c>
      <c r="CU57" s="239">
        <f t="shared" si="16"/>
        <v>201.06284242863663</v>
      </c>
      <c r="CV57" s="239">
        <f t="shared" si="17"/>
        <v>133.29253359184372</v>
      </c>
      <c r="CW57" s="229">
        <f t="shared" si="18"/>
        <v>201.08522233468472</v>
      </c>
      <c r="CX57" s="243">
        <f t="shared" si="32"/>
        <v>2366.1918009976512</v>
      </c>
      <c r="CY57" s="246">
        <f t="shared" si="33"/>
        <v>4452.2832808598632</v>
      </c>
      <c r="CZ57" s="204">
        <f t="shared" si="34"/>
        <v>191.74641667709722</v>
      </c>
      <c r="DA57" s="173">
        <f t="shared" si="19"/>
        <v>188.72629207739467</v>
      </c>
      <c r="DB57" s="173">
        <f t="shared" si="20"/>
        <v>176.48143428108034</v>
      </c>
      <c r="DC57" s="173">
        <f t="shared" si="21"/>
        <v>184.73484356839782</v>
      </c>
      <c r="DD57" s="173">
        <f t="shared" si="22"/>
        <v>237.72665012291407</v>
      </c>
      <c r="DE57" s="173">
        <f t="shared" si="23"/>
        <v>233.77801828170806</v>
      </c>
      <c r="DF57" s="173">
        <f t="shared" si="24"/>
        <v>180.70086204885831</v>
      </c>
      <c r="DG57" s="173">
        <f t="shared" si="25"/>
        <v>270.50974131297966</v>
      </c>
      <c r="DH57" s="173">
        <f t="shared" si="26"/>
        <v>238.72231218718514</v>
      </c>
      <c r="DI57" s="173">
        <f t="shared" si="27"/>
        <v>225.93364532266634</v>
      </c>
      <c r="DJ57" s="173">
        <f t="shared" si="28"/>
        <v>220.09991421296493</v>
      </c>
      <c r="DK57" s="173">
        <f t="shared" si="29"/>
        <v>213.86577570991079</v>
      </c>
      <c r="DL57" s="188">
        <f t="shared" si="35"/>
        <v>2563.0259058031579</v>
      </c>
      <c r="DM57" s="59">
        <f>'Приложение 4'!BZ16</f>
        <v>2542.4208542123292</v>
      </c>
      <c r="DN57" s="176">
        <f>'Приложение 4'!$BY$16</f>
        <v>2361.4894888562167</v>
      </c>
      <c r="DO57" s="176">
        <f t="shared" si="36"/>
        <v>-4.7023121414345042</v>
      </c>
      <c r="DP57" s="174"/>
    </row>
    <row r="58" spans="1:120" ht="16.5" customHeight="1" thickBot="1" x14ac:dyDescent="0.3">
      <c r="A58" s="84"/>
      <c r="B58" s="119" t="s">
        <v>150</v>
      </c>
      <c r="C58" s="94" t="s">
        <v>90</v>
      </c>
      <c r="D58" s="263">
        <f>'Приложение 4'!CA16/'Приложение 4'!CA8*1000</f>
        <v>951.24442638383903</v>
      </c>
      <c r="E58" s="252">
        <f t="shared" ref="E58:P58" si="81">IF(E31=0,0,(E31-$E$74)/$E$73)</f>
        <v>779.69719626168217</v>
      </c>
      <c r="F58" s="253">
        <f t="shared" si="81"/>
        <v>779.69719626168217</v>
      </c>
      <c r="G58" s="253">
        <f t="shared" si="81"/>
        <v>779.69719626168217</v>
      </c>
      <c r="H58" s="253">
        <f t="shared" si="81"/>
        <v>779.69719626168217</v>
      </c>
      <c r="I58" s="253">
        <f t="shared" si="81"/>
        <v>779.69719626168217</v>
      </c>
      <c r="J58" s="253">
        <f t="shared" si="81"/>
        <v>779.69719626168217</v>
      </c>
      <c r="K58" s="253">
        <f t="shared" si="81"/>
        <v>803.44485981308401</v>
      </c>
      <c r="L58" s="253">
        <f t="shared" si="81"/>
        <v>803.44485981308401</v>
      </c>
      <c r="M58" s="253">
        <f t="shared" si="81"/>
        <v>803.44485981308401</v>
      </c>
      <c r="N58" s="253">
        <f t="shared" si="81"/>
        <v>803.44485981308401</v>
      </c>
      <c r="O58" s="253">
        <f t="shared" si="81"/>
        <v>803.44485981308401</v>
      </c>
      <c r="P58" s="254">
        <f t="shared" si="81"/>
        <v>803.44485981308401</v>
      </c>
      <c r="Q58" s="154">
        <v>902.79235637693387</v>
      </c>
      <c r="R58" s="155">
        <v>789.23230569281191</v>
      </c>
      <c r="S58" s="155">
        <v>957.7403478037395</v>
      </c>
      <c r="T58" s="155">
        <v>1006.2348402384819</v>
      </c>
      <c r="U58" s="155">
        <v>1231.076709436082</v>
      </c>
      <c r="V58" s="155">
        <v>1220.6139193401516</v>
      </c>
      <c r="W58" s="155">
        <v>1351.705022850655</v>
      </c>
      <c r="X58" s="155">
        <v>1364.6797071606934</v>
      </c>
      <c r="Y58" s="155">
        <v>1280.0549822982573</v>
      </c>
      <c r="Z58" s="155">
        <v>1290.9817342348224</v>
      </c>
      <c r="AA58" s="155">
        <v>1040.0339414521629</v>
      </c>
      <c r="AB58" s="182">
        <v>985.54070271708224</v>
      </c>
      <c r="AC58" s="154">
        <v>190.50221097465396</v>
      </c>
      <c r="AD58" s="155">
        <v>190.8708340769187</v>
      </c>
      <c r="AE58" s="155">
        <v>191.60252965087523</v>
      </c>
      <c r="AF58" s="155">
        <v>193.70117750847447</v>
      </c>
      <c r="AG58" s="155">
        <v>220.6990793486066</v>
      </c>
      <c r="AH58" s="155">
        <v>247.79743656117211</v>
      </c>
      <c r="AI58" s="155">
        <v>250.10137488159893</v>
      </c>
      <c r="AJ58" s="155">
        <v>253.6</v>
      </c>
      <c r="AK58" s="155">
        <v>252.40162803220821</v>
      </c>
      <c r="AL58" s="155">
        <v>217.09997543831273</v>
      </c>
      <c r="AM58" s="155">
        <v>191.59823094957423</v>
      </c>
      <c r="AN58" s="156">
        <v>190.60188291632232</v>
      </c>
      <c r="AO58" s="172">
        <v>4387.2446870017702</v>
      </c>
      <c r="AP58" s="130">
        <f t="shared" si="72"/>
        <v>4387.2446870017702</v>
      </c>
      <c r="AQ58" s="130">
        <f t="shared" si="73"/>
        <v>4387.2446870017702</v>
      </c>
      <c r="AR58" s="130">
        <f t="shared" si="73"/>
        <v>4387.2446870017702</v>
      </c>
      <c r="AS58" s="130">
        <f t="shared" si="73"/>
        <v>4387.2446870017702</v>
      </c>
      <c r="AT58" s="130">
        <f t="shared" si="73"/>
        <v>4387.2446870017702</v>
      </c>
      <c r="AU58" s="172">
        <v>4517.3219048085521</v>
      </c>
      <c r="AV58" s="130">
        <f t="shared" si="74"/>
        <v>4517.3219048085521</v>
      </c>
      <c r="AW58" s="130">
        <f t="shared" si="80"/>
        <v>4517.3219048085521</v>
      </c>
      <c r="AX58" s="130">
        <f t="shared" si="80"/>
        <v>4517.3219048085521</v>
      </c>
      <c r="AY58" s="130">
        <f t="shared" si="80"/>
        <v>4517.3219048085521</v>
      </c>
      <c r="AZ58" s="130">
        <f t="shared" si="80"/>
        <v>4517.3219048085521</v>
      </c>
      <c r="BA58" s="154">
        <v>189.157909588747</v>
      </c>
      <c r="BB58" s="155">
        <v>193.70167358885601</v>
      </c>
      <c r="BC58" s="155">
        <v>189.94530012894199</v>
      </c>
      <c r="BD58" s="155">
        <v>188.96116415398998</v>
      </c>
      <c r="BE58" s="155">
        <v>170.15929613680601</v>
      </c>
      <c r="BF58" s="155">
        <v>173.14545539864102</v>
      </c>
      <c r="BG58" s="155">
        <v>159.53930688661598</v>
      </c>
      <c r="BH58" s="155">
        <v>185.388683768292</v>
      </c>
      <c r="BI58" s="155">
        <v>186.37359975347402</v>
      </c>
      <c r="BJ58" s="155">
        <v>193.50071281761399</v>
      </c>
      <c r="BK58" s="155">
        <v>161.57247301592997</v>
      </c>
      <c r="BL58" s="156">
        <v>205.134384832731</v>
      </c>
      <c r="BM58" s="198">
        <v>188.01772099074427</v>
      </c>
      <c r="BN58" s="155">
        <v>192.63266946448408</v>
      </c>
      <c r="BO58" s="155">
        <v>188.60424017021583</v>
      </c>
      <c r="BP58" s="155">
        <v>187.84396766350349</v>
      </c>
      <c r="BQ58" s="155">
        <v>168.93743328747158</v>
      </c>
      <c r="BR58" s="155">
        <v>171.77870788178851</v>
      </c>
      <c r="BS58" s="155">
        <v>158.56654489190953</v>
      </c>
      <c r="BT58" s="155">
        <v>184.26884820965094</v>
      </c>
      <c r="BU58" s="155">
        <v>185.23252725224756</v>
      </c>
      <c r="BV58" s="155">
        <v>192.21624606809351</v>
      </c>
      <c r="BW58" s="155">
        <v>160.55160650959581</v>
      </c>
      <c r="BX58" s="182">
        <v>203.89586826062802</v>
      </c>
      <c r="BY58" s="235">
        <v>260.9223080312737</v>
      </c>
      <c r="BZ58" s="223">
        <v>220.99582096180683</v>
      </c>
      <c r="CA58" s="223">
        <v>226.68945027392357</v>
      </c>
      <c r="CB58" s="223">
        <v>257.80947483972955</v>
      </c>
      <c r="CC58" s="223">
        <v>112.49117040922442</v>
      </c>
      <c r="CD58" s="223">
        <v>0</v>
      </c>
      <c r="CE58" s="223">
        <v>29.524919668185248</v>
      </c>
      <c r="CF58" s="223">
        <v>206.74043809198616</v>
      </c>
      <c r="CG58" s="223">
        <v>263.0299326626585</v>
      </c>
      <c r="CH58" s="223">
        <v>250.22749168890147</v>
      </c>
      <c r="CI58" s="223">
        <v>196.84635016342762</v>
      </c>
      <c r="CJ58" s="223">
        <v>269.13982416238929</v>
      </c>
      <c r="CK58" s="244">
        <f t="shared" si="31"/>
        <v>2294.417180953506</v>
      </c>
      <c r="CL58" s="240">
        <f t="shared" si="7"/>
        <v>203.4403920141111</v>
      </c>
      <c r="CM58" s="241">
        <f t="shared" si="8"/>
        <v>172.30982198946947</v>
      </c>
      <c r="CN58" s="241">
        <f t="shared" si="9"/>
        <v>176.74912880068021</v>
      </c>
      <c r="CO58" s="241">
        <f t="shared" si="10"/>
        <v>201.0133247022338</v>
      </c>
      <c r="CP58" s="241">
        <f t="shared" si="11"/>
        <v>87.709050172267396</v>
      </c>
      <c r="CQ58" s="241">
        <f t="shared" si="12"/>
        <v>0</v>
      </c>
      <c r="CR58" s="241">
        <f t="shared" si="13"/>
        <v>23.721644943797664</v>
      </c>
      <c r="CS58" s="241">
        <f t="shared" si="14"/>
        <v>166.10454230051138</v>
      </c>
      <c r="CT58" s="241">
        <f t="shared" si="15"/>
        <v>211.33004737479459</v>
      </c>
      <c r="CU58" s="241">
        <f t="shared" si="16"/>
        <v>201.04399198136909</v>
      </c>
      <c r="CV58" s="241">
        <f t="shared" si="17"/>
        <v>158.15518821177236</v>
      </c>
      <c r="CW58" s="230">
        <f t="shared" si="18"/>
        <v>216.23900829426896</v>
      </c>
      <c r="CX58" s="244">
        <f t="shared" si="32"/>
        <v>1817.8161407852758</v>
      </c>
      <c r="CY58" s="247">
        <f t="shared" si="33"/>
        <v>4452.2832959051611</v>
      </c>
      <c r="CZ58" s="205">
        <f t="shared" si="34"/>
        <v>169.74096137385493</v>
      </c>
      <c r="DA58" s="189">
        <f t="shared" si="19"/>
        <v>152.0319258732161</v>
      </c>
      <c r="DB58" s="189">
        <f t="shared" si="20"/>
        <v>180.63389057788254</v>
      </c>
      <c r="DC58" s="189">
        <f t="shared" si="21"/>
        <v>189.015144791648</v>
      </c>
      <c r="DD58" s="189">
        <f t="shared" si="22"/>
        <v>207.97493947211814</v>
      </c>
      <c r="DE58" s="189">
        <f t="shared" si="23"/>
        <v>209.67548188677685</v>
      </c>
      <c r="DF58" s="189">
        <f t="shared" si="24"/>
        <v>214.33519518646798</v>
      </c>
      <c r="DG58" s="189">
        <f t="shared" si="25"/>
        <v>251.46795781358472</v>
      </c>
      <c r="DH58" s="189">
        <f t="shared" si="26"/>
        <v>237.10781939293722</v>
      </c>
      <c r="DI58" s="189">
        <f t="shared" si="27"/>
        <v>248.14766269709472</v>
      </c>
      <c r="DJ58" s="189">
        <f t="shared" si="28"/>
        <v>166.97912012465167</v>
      </c>
      <c r="DK58" s="189">
        <f t="shared" si="29"/>
        <v>200.94767728668896</v>
      </c>
      <c r="DL58" s="190">
        <f t="shared" si="35"/>
        <v>2428.0577764769214</v>
      </c>
      <c r="DM58" s="59">
        <f>'Приложение 4'!CC16</f>
        <v>2716.9943763013703</v>
      </c>
      <c r="DN58" s="176">
        <f>'Приложение 4'!$CB$16</f>
        <v>2625.9692669077695</v>
      </c>
      <c r="DO58" s="176">
        <f t="shared" si="36"/>
        <v>808.15312612249363</v>
      </c>
      <c r="DP58" s="174"/>
    </row>
    <row r="59" spans="1:120" hidden="1" outlineLevel="1" x14ac:dyDescent="0.25">
      <c r="A59" s="104" t="s">
        <v>92</v>
      </c>
      <c r="B59" s="105" t="s">
        <v>93</v>
      </c>
      <c r="C59" s="106" t="s">
        <v>94</v>
      </c>
      <c r="D59" s="107" t="s">
        <v>91</v>
      </c>
      <c r="E59" s="113" t="s">
        <v>91</v>
      </c>
      <c r="F59" s="114" t="s">
        <v>91</v>
      </c>
      <c r="G59" s="114" t="s">
        <v>91</v>
      </c>
      <c r="H59" s="114" t="s">
        <v>91</v>
      </c>
      <c r="I59" s="114" t="s">
        <v>91</v>
      </c>
      <c r="J59" s="114" t="s">
        <v>91</v>
      </c>
      <c r="K59" s="114" t="s">
        <v>91</v>
      </c>
      <c r="L59" s="114" t="s">
        <v>91</v>
      </c>
      <c r="M59" s="114" t="s">
        <v>91</v>
      </c>
      <c r="N59" s="114" t="s">
        <v>91</v>
      </c>
      <c r="O59" s="114" t="s">
        <v>91</v>
      </c>
      <c r="P59" s="115" t="s">
        <v>91</v>
      </c>
      <c r="Q59" s="116" t="s">
        <v>91</v>
      </c>
      <c r="R59" s="114" t="s">
        <v>91</v>
      </c>
      <c r="S59" s="114" t="s">
        <v>91</v>
      </c>
      <c r="T59" s="114" t="s">
        <v>91</v>
      </c>
      <c r="U59" s="114" t="s">
        <v>91</v>
      </c>
      <c r="V59" s="114" t="s">
        <v>91</v>
      </c>
      <c r="W59" s="114" t="s">
        <v>91</v>
      </c>
      <c r="X59" s="114" t="s">
        <v>91</v>
      </c>
      <c r="Y59" s="114" t="s">
        <v>91</v>
      </c>
      <c r="Z59" s="114" t="s">
        <v>91</v>
      </c>
      <c r="AA59" s="114" t="s">
        <v>91</v>
      </c>
      <c r="AB59" s="115" t="s">
        <v>91</v>
      </c>
      <c r="BA59" s="199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129"/>
      <c r="BY59" s="224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8"/>
      <c r="DO59" s="176">
        <f t="shared" si="36"/>
        <v>0</v>
      </c>
      <c r="DP59" s="174"/>
    </row>
    <row r="60" spans="1:120" ht="30" hidden="1" outlineLevel="1" x14ac:dyDescent="0.25">
      <c r="A60" s="82" t="s">
        <v>95</v>
      </c>
      <c r="B60" s="2" t="s">
        <v>96</v>
      </c>
      <c r="C60" s="88" t="s">
        <v>97</v>
      </c>
      <c r="D60" s="95" t="s">
        <v>91</v>
      </c>
      <c r="E60" s="92" t="s">
        <v>91</v>
      </c>
      <c r="F60" s="3" t="s">
        <v>91</v>
      </c>
      <c r="G60" s="3" t="s">
        <v>91</v>
      </c>
      <c r="H60" s="3" t="s">
        <v>91</v>
      </c>
      <c r="I60" s="3" t="s">
        <v>91</v>
      </c>
      <c r="J60" s="3" t="s">
        <v>91</v>
      </c>
      <c r="K60" s="3" t="s">
        <v>91</v>
      </c>
      <c r="L60" s="3" t="s">
        <v>91</v>
      </c>
      <c r="M60" s="3" t="s">
        <v>91</v>
      </c>
      <c r="N60" s="3" t="s">
        <v>91</v>
      </c>
      <c r="O60" s="3" t="s">
        <v>91</v>
      </c>
      <c r="P60" s="83" t="s">
        <v>91</v>
      </c>
      <c r="Q60" s="89" t="s">
        <v>91</v>
      </c>
      <c r="R60" s="3" t="s">
        <v>91</v>
      </c>
      <c r="S60" s="3" t="s">
        <v>91</v>
      </c>
      <c r="T60" s="3" t="s">
        <v>91</v>
      </c>
      <c r="U60" s="3" t="s">
        <v>91</v>
      </c>
      <c r="V60" s="3" t="s">
        <v>91</v>
      </c>
      <c r="W60" s="3" t="s">
        <v>91</v>
      </c>
      <c r="X60" s="3" t="s">
        <v>91</v>
      </c>
      <c r="Y60" s="3" t="s">
        <v>91</v>
      </c>
      <c r="Z60" s="3" t="s">
        <v>91</v>
      </c>
      <c r="AA60" s="3" t="s">
        <v>91</v>
      </c>
      <c r="AB60" s="83" t="s">
        <v>91</v>
      </c>
      <c r="BA60" s="199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129"/>
      <c r="BY60" s="224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8"/>
      <c r="DO60" s="176">
        <f t="shared" si="36"/>
        <v>0</v>
      </c>
      <c r="DP60" s="174"/>
    </row>
    <row r="61" spans="1:120" ht="30" hidden="1" outlineLevel="1" x14ac:dyDescent="0.25">
      <c r="A61" s="82" t="s">
        <v>98</v>
      </c>
      <c r="B61" s="2" t="s">
        <v>99</v>
      </c>
      <c r="C61" s="88" t="s">
        <v>97</v>
      </c>
      <c r="D61" s="95" t="s">
        <v>91</v>
      </c>
      <c r="E61" s="92" t="s">
        <v>91</v>
      </c>
      <c r="F61" s="3" t="s">
        <v>91</v>
      </c>
      <c r="G61" s="3" t="s">
        <v>91</v>
      </c>
      <c r="H61" s="3" t="s">
        <v>91</v>
      </c>
      <c r="I61" s="3" t="s">
        <v>91</v>
      </c>
      <c r="J61" s="3" t="s">
        <v>91</v>
      </c>
      <c r="K61" s="3" t="s">
        <v>91</v>
      </c>
      <c r="L61" s="3" t="s">
        <v>91</v>
      </c>
      <c r="M61" s="3" t="s">
        <v>91</v>
      </c>
      <c r="N61" s="3" t="s">
        <v>91</v>
      </c>
      <c r="O61" s="3" t="s">
        <v>91</v>
      </c>
      <c r="P61" s="83" t="s">
        <v>91</v>
      </c>
      <c r="Q61" s="89" t="s">
        <v>91</v>
      </c>
      <c r="R61" s="3" t="s">
        <v>91</v>
      </c>
      <c r="S61" s="3" t="s">
        <v>91</v>
      </c>
      <c r="T61" s="3" t="s">
        <v>91</v>
      </c>
      <c r="U61" s="3" t="s">
        <v>91</v>
      </c>
      <c r="V61" s="3" t="s">
        <v>91</v>
      </c>
      <c r="W61" s="3" t="s">
        <v>91</v>
      </c>
      <c r="X61" s="3" t="s">
        <v>91</v>
      </c>
      <c r="Y61" s="3" t="s">
        <v>91</v>
      </c>
      <c r="Z61" s="3" t="s">
        <v>91</v>
      </c>
      <c r="AA61" s="3" t="s">
        <v>91</v>
      </c>
      <c r="AB61" s="83" t="s">
        <v>91</v>
      </c>
      <c r="BA61" s="199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129"/>
      <c r="BY61" s="224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8"/>
      <c r="DO61" s="176">
        <f t="shared" si="36"/>
        <v>0</v>
      </c>
      <c r="DP61" s="174"/>
    </row>
    <row r="62" spans="1:120" hidden="1" outlineLevel="1" x14ac:dyDescent="0.25">
      <c r="A62" s="82" t="s">
        <v>100</v>
      </c>
      <c r="B62" s="2" t="s">
        <v>101</v>
      </c>
      <c r="C62" s="88" t="s">
        <v>97</v>
      </c>
      <c r="D62" s="95" t="s">
        <v>91</v>
      </c>
      <c r="E62" s="92" t="s">
        <v>91</v>
      </c>
      <c r="F62" s="3" t="s">
        <v>91</v>
      </c>
      <c r="G62" s="3" t="s">
        <v>91</v>
      </c>
      <c r="H62" s="3" t="s">
        <v>91</v>
      </c>
      <c r="I62" s="3" t="s">
        <v>91</v>
      </c>
      <c r="J62" s="3" t="s">
        <v>91</v>
      </c>
      <c r="K62" s="3" t="s">
        <v>91</v>
      </c>
      <c r="L62" s="3" t="s">
        <v>91</v>
      </c>
      <c r="M62" s="3" t="s">
        <v>91</v>
      </c>
      <c r="N62" s="3" t="s">
        <v>91</v>
      </c>
      <c r="O62" s="3" t="s">
        <v>91</v>
      </c>
      <c r="P62" s="83" t="s">
        <v>91</v>
      </c>
      <c r="Q62" s="89" t="s">
        <v>91</v>
      </c>
      <c r="R62" s="3" t="s">
        <v>91</v>
      </c>
      <c r="S62" s="3" t="s">
        <v>91</v>
      </c>
      <c r="T62" s="3" t="s">
        <v>91</v>
      </c>
      <c r="U62" s="3" t="s">
        <v>91</v>
      </c>
      <c r="V62" s="3" t="s">
        <v>91</v>
      </c>
      <c r="W62" s="3" t="s">
        <v>91</v>
      </c>
      <c r="X62" s="3" t="s">
        <v>91</v>
      </c>
      <c r="Y62" s="3" t="s">
        <v>91</v>
      </c>
      <c r="Z62" s="3" t="s">
        <v>91</v>
      </c>
      <c r="AA62" s="3" t="s">
        <v>91</v>
      </c>
      <c r="AB62" s="83" t="s">
        <v>91</v>
      </c>
      <c r="BA62" s="199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129"/>
      <c r="BY62" s="224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8"/>
      <c r="DO62" s="176">
        <f t="shared" si="36"/>
        <v>0</v>
      </c>
      <c r="DP62" s="174"/>
    </row>
    <row r="63" spans="1:120" hidden="1" outlineLevel="1" x14ac:dyDescent="0.25">
      <c r="A63" s="82"/>
      <c r="B63" s="2" t="s">
        <v>102</v>
      </c>
      <c r="C63" s="88" t="s">
        <v>97</v>
      </c>
      <c r="D63" s="95" t="s">
        <v>91</v>
      </c>
      <c r="E63" s="92" t="s">
        <v>91</v>
      </c>
      <c r="F63" s="3" t="s">
        <v>91</v>
      </c>
      <c r="G63" s="3" t="s">
        <v>91</v>
      </c>
      <c r="H63" s="3" t="s">
        <v>91</v>
      </c>
      <c r="I63" s="3" t="s">
        <v>91</v>
      </c>
      <c r="J63" s="3" t="s">
        <v>91</v>
      </c>
      <c r="K63" s="3" t="s">
        <v>91</v>
      </c>
      <c r="L63" s="3" t="s">
        <v>91</v>
      </c>
      <c r="M63" s="3" t="s">
        <v>91</v>
      </c>
      <c r="N63" s="3" t="s">
        <v>91</v>
      </c>
      <c r="O63" s="3" t="s">
        <v>91</v>
      </c>
      <c r="P63" s="83" t="s">
        <v>91</v>
      </c>
      <c r="Q63" s="89" t="s">
        <v>91</v>
      </c>
      <c r="R63" s="3" t="s">
        <v>91</v>
      </c>
      <c r="S63" s="3" t="s">
        <v>91</v>
      </c>
      <c r="T63" s="3" t="s">
        <v>91</v>
      </c>
      <c r="U63" s="3" t="s">
        <v>91</v>
      </c>
      <c r="V63" s="3" t="s">
        <v>91</v>
      </c>
      <c r="W63" s="3" t="s">
        <v>91</v>
      </c>
      <c r="X63" s="3" t="s">
        <v>91</v>
      </c>
      <c r="Y63" s="3" t="s">
        <v>91</v>
      </c>
      <c r="Z63" s="3" t="s">
        <v>91</v>
      </c>
      <c r="AA63" s="3" t="s">
        <v>91</v>
      </c>
      <c r="AB63" s="83" t="s">
        <v>91</v>
      </c>
      <c r="BA63" s="199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129"/>
      <c r="BY63" s="224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8"/>
      <c r="DO63" s="176">
        <f t="shared" si="36"/>
        <v>0</v>
      </c>
      <c r="DP63" s="174"/>
    </row>
    <row r="64" spans="1:120" hidden="1" outlineLevel="1" x14ac:dyDescent="0.25">
      <c r="A64" s="82"/>
      <c r="B64" s="2" t="s">
        <v>103</v>
      </c>
      <c r="C64" s="88" t="s">
        <v>97</v>
      </c>
      <c r="D64" s="95" t="s">
        <v>91</v>
      </c>
      <c r="E64" s="92" t="s">
        <v>91</v>
      </c>
      <c r="F64" s="3" t="s">
        <v>91</v>
      </c>
      <c r="G64" s="3" t="s">
        <v>91</v>
      </c>
      <c r="H64" s="3" t="s">
        <v>91</v>
      </c>
      <c r="I64" s="3" t="s">
        <v>91</v>
      </c>
      <c r="J64" s="3" t="s">
        <v>91</v>
      </c>
      <c r="K64" s="3" t="s">
        <v>91</v>
      </c>
      <c r="L64" s="3" t="s">
        <v>91</v>
      </c>
      <c r="M64" s="3" t="s">
        <v>91</v>
      </c>
      <c r="N64" s="3" t="s">
        <v>91</v>
      </c>
      <c r="O64" s="3" t="s">
        <v>91</v>
      </c>
      <c r="P64" s="83" t="s">
        <v>91</v>
      </c>
      <c r="Q64" s="89" t="s">
        <v>91</v>
      </c>
      <c r="R64" s="3" t="s">
        <v>91</v>
      </c>
      <c r="S64" s="3" t="s">
        <v>91</v>
      </c>
      <c r="T64" s="3" t="s">
        <v>91</v>
      </c>
      <c r="U64" s="3" t="s">
        <v>91</v>
      </c>
      <c r="V64" s="3" t="s">
        <v>91</v>
      </c>
      <c r="W64" s="3" t="s">
        <v>91</v>
      </c>
      <c r="X64" s="3" t="s">
        <v>91</v>
      </c>
      <c r="Y64" s="3" t="s">
        <v>91</v>
      </c>
      <c r="Z64" s="3" t="s">
        <v>91</v>
      </c>
      <c r="AA64" s="3" t="s">
        <v>91</v>
      </c>
      <c r="AB64" s="83" t="s">
        <v>91</v>
      </c>
      <c r="BA64" s="199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129"/>
      <c r="BY64" s="224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8"/>
      <c r="DO64" s="176">
        <f t="shared" si="36"/>
        <v>0</v>
      </c>
      <c r="DP64" s="174"/>
    </row>
    <row r="65" spans="1:120" hidden="1" outlineLevel="1" x14ac:dyDescent="0.25">
      <c r="A65" s="82"/>
      <c r="B65" s="2" t="s">
        <v>104</v>
      </c>
      <c r="C65" s="88" t="s">
        <v>97</v>
      </c>
      <c r="D65" s="95" t="s">
        <v>91</v>
      </c>
      <c r="E65" s="92" t="s">
        <v>91</v>
      </c>
      <c r="F65" s="3" t="s">
        <v>91</v>
      </c>
      <c r="G65" s="3" t="s">
        <v>91</v>
      </c>
      <c r="H65" s="3" t="s">
        <v>91</v>
      </c>
      <c r="I65" s="3" t="s">
        <v>91</v>
      </c>
      <c r="J65" s="3" t="s">
        <v>91</v>
      </c>
      <c r="K65" s="3" t="s">
        <v>91</v>
      </c>
      <c r="L65" s="3" t="s">
        <v>91</v>
      </c>
      <c r="M65" s="3" t="s">
        <v>91</v>
      </c>
      <c r="N65" s="3" t="s">
        <v>91</v>
      </c>
      <c r="O65" s="3" t="s">
        <v>91</v>
      </c>
      <c r="P65" s="83" t="s">
        <v>91</v>
      </c>
      <c r="Q65" s="89" t="s">
        <v>91</v>
      </c>
      <c r="R65" s="3" t="s">
        <v>91</v>
      </c>
      <c r="S65" s="3" t="s">
        <v>91</v>
      </c>
      <c r="T65" s="3" t="s">
        <v>91</v>
      </c>
      <c r="U65" s="3" t="s">
        <v>91</v>
      </c>
      <c r="V65" s="3" t="s">
        <v>91</v>
      </c>
      <c r="W65" s="3" t="s">
        <v>91</v>
      </c>
      <c r="X65" s="3" t="s">
        <v>91</v>
      </c>
      <c r="Y65" s="3" t="s">
        <v>91</v>
      </c>
      <c r="Z65" s="3" t="s">
        <v>91</v>
      </c>
      <c r="AA65" s="3" t="s">
        <v>91</v>
      </c>
      <c r="AB65" s="83" t="s">
        <v>91</v>
      </c>
      <c r="BA65" s="199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129"/>
      <c r="BY65" s="224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8"/>
      <c r="DO65" s="176">
        <f t="shared" si="36"/>
        <v>0</v>
      </c>
      <c r="DP65" s="174"/>
    </row>
    <row r="66" spans="1:120" hidden="1" outlineLevel="1" x14ac:dyDescent="0.25">
      <c r="A66" s="82"/>
      <c r="B66" s="2" t="s">
        <v>105</v>
      </c>
      <c r="C66" s="88" t="s">
        <v>97</v>
      </c>
      <c r="D66" s="95" t="s">
        <v>91</v>
      </c>
      <c r="E66" s="92" t="s">
        <v>91</v>
      </c>
      <c r="F66" s="3" t="s">
        <v>91</v>
      </c>
      <c r="G66" s="3" t="s">
        <v>91</v>
      </c>
      <c r="H66" s="3" t="s">
        <v>91</v>
      </c>
      <c r="I66" s="3" t="s">
        <v>91</v>
      </c>
      <c r="J66" s="3" t="s">
        <v>91</v>
      </c>
      <c r="K66" s="3" t="s">
        <v>91</v>
      </c>
      <c r="L66" s="3" t="s">
        <v>91</v>
      </c>
      <c r="M66" s="3" t="s">
        <v>91</v>
      </c>
      <c r="N66" s="3" t="s">
        <v>91</v>
      </c>
      <c r="O66" s="3" t="s">
        <v>91</v>
      </c>
      <c r="P66" s="83" t="s">
        <v>91</v>
      </c>
      <c r="Q66" s="89" t="s">
        <v>91</v>
      </c>
      <c r="R66" s="3" t="s">
        <v>91</v>
      </c>
      <c r="S66" s="3" t="s">
        <v>91</v>
      </c>
      <c r="T66" s="3" t="s">
        <v>91</v>
      </c>
      <c r="U66" s="3" t="s">
        <v>91</v>
      </c>
      <c r="V66" s="3" t="s">
        <v>91</v>
      </c>
      <c r="W66" s="3" t="s">
        <v>91</v>
      </c>
      <c r="X66" s="3" t="s">
        <v>91</v>
      </c>
      <c r="Y66" s="3" t="s">
        <v>91</v>
      </c>
      <c r="Z66" s="3" t="s">
        <v>91</v>
      </c>
      <c r="AA66" s="3" t="s">
        <v>91</v>
      </c>
      <c r="AB66" s="83" t="s">
        <v>91</v>
      </c>
      <c r="BA66" s="199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129"/>
      <c r="BY66" s="224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8"/>
      <c r="DO66" s="176">
        <f t="shared" si="36"/>
        <v>0</v>
      </c>
      <c r="DP66" s="174"/>
    </row>
    <row r="67" spans="1:120" hidden="1" outlineLevel="1" x14ac:dyDescent="0.25">
      <c r="A67" s="82" t="s">
        <v>106</v>
      </c>
      <c r="B67" s="2" t="s">
        <v>107</v>
      </c>
      <c r="C67" s="88" t="s">
        <v>97</v>
      </c>
      <c r="D67" s="95" t="s">
        <v>91</v>
      </c>
      <c r="E67" s="92" t="s">
        <v>91</v>
      </c>
      <c r="F67" s="3" t="s">
        <v>91</v>
      </c>
      <c r="G67" s="3" t="s">
        <v>91</v>
      </c>
      <c r="H67" s="3" t="s">
        <v>91</v>
      </c>
      <c r="I67" s="3" t="s">
        <v>91</v>
      </c>
      <c r="J67" s="3" t="s">
        <v>91</v>
      </c>
      <c r="K67" s="3" t="s">
        <v>91</v>
      </c>
      <c r="L67" s="3" t="s">
        <v>91</v>
      </c>
      <c r="M67" s="3" t="s">
        <v>91</v>
      </c>
      <c r="N67" s="3" t="s">
        <v>91</v>
      </c>
      <c r="O67" s="3" t="s">
        <v>91</v>
      </c>
      <c r="P67" s="83" t="s">
        <v>91</v>
      </c>
      <c r="Q67" s="89" t="s">
        <v>91</v>
      </c>
      <c r="R67" s="3" t="s">
        <v>91</v>
      </c>
      <c r="S67" s="3" t="s">
        <v>91</v>
      </c>
      <c r="T67" s="3" t="s">
        <v>91</v>
      </c>
      <c r="U67" s="3" t="s">
        <v>91</v>
      </c>
      <c r="V67" s="3" t="s">
        <v>91</v>
      </c>
      <c r="W67" s="3" t="s">
        <v>91</v>
      </c>
      <c r="X67" s="3" t="s">
        <v>91</v>
      </c>
      <c r="Y67" s="3" t="s">
        <v>91</v>
      </c>
      <c r="Z67" s="3" t="s">
        <v>91</v>
      </c>
      <c r="AA67" s="3" t="s">
        <v>91</v>
      </c>
      <c r="AB67" s="83" t="s">
        <v>91</v>
      </c>
      <c r="BA67" s="199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129"/>
      <c r="BY67" s="224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8"/>
      <c r="DO67" s="176">
        <f t="shared" si="36"/>
        <v>0</v>
      </c>
      <c r="DP67" s="174"/>
    </row>
    <row r="68" spans="1:120" ht="39.75" hidden="1" customHeight="1" outlineLevel="1" thickBot="1" x14ac:dyDescent="0.3">
      <c r="A68" s="82" t="s">
        <v>108</v>
      </c>
      <c r="B68" s="2" t="s">
        <v>109</v>
      </c>
      <c r="C68" s="88" t="s">
        <v>110</v>
      </c>
      <c r="D68" s="95" t="s">
        <v>91</v>
      </c>
      <c r="E68" s="92" t="s">
        <v>91</v>
      </c>
      <c r="F68" s="3" t="s">
        <v>91</v>
      </c>
      <c r="G68" s="3" t="s">
        <v>91</v>
      </c>
      <c r="H68" s="3" t="s">
        <v>91</v>
      </c>
      <c r="I68" s="3" t="s">
        <v>91</v>
      </c>
      <c r="J68" s="3" t="s">
        <v>91</v>
      </c>
      <c r="K68" s="3" t="s">
        <v>91</v>
      </c>
      <c r="L68" s="3" t="s">
        <v>91</v>
      </c>
      <c r="M68" s="3" t="s">
        <v>91</v>
      </c>
      <c r="N68" s="3" t="s">
        <v>91</v>
      </c>
      <c r="O68" s="3" t="s">
        <v>91</v>
      </c>
      <c r="P68" s="83" t="s">
        <v>91</v>
      </c>
      <c r="Q68" s="89" t="s">
        <v>91</v>
      </c>
      <c r="R68" s="3" t="s">
        <v>91</v>
      </c>
      <c r="S68" s="3" t="s">
        <v>91</v>
      </c>
      <c r="T68" s="3" t="s">
        <v>91</v>
      </c>
      <c r="U68" s="3" t="s">
        <v>91</v>
      </c>
      <c r="V68" s="3" t="s">
        <v>91</v>
      </c>
      <c r="W68" s="3" t="s">
        <v>91</v>
      </c>
      <c r="X68" s="3" t="s">
        <v>91</v>
      </c>
      <c r="Y68" s="3" t="s">
        <v>91</v>
      </c>
      <c r="Z68" s="3" t="s">
        <v>91</v>
      </c>
      <c r="AA68" s="3" t="s">
        <v>91</v>
      </c>
      <c r="AB68" s="83" t="s">
        <v>91</v>
      </c>
      <c r="BA68" s="200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2"/>
      <c r="BY68" s="224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8"/>
      <c r="DO68" s="176">
        <f t="shared" si="36"/>
        <v>0</v>
      </c>
      <c r="DP68" s="174"/>
    </row>
    <row r="69" spans="1:120" hidden="1" outlineLevel="1" x14ac:dyDescent="0.25">
      <c r="A69" s="82"/>
      <c r="B69" s="2" t="s">
        <v>111</v>
      </c>
      <c r="C69" s="88" t="s">
        <v>110</v>
      </c>
      <c r="D69" s="95" t="s">
        <v>91</v>
      </c>
      <c r="E69" s="92" t="s">
        <v>91</v>
      </c>
      <c r="F69" s="3" t="s">
        <v>91</v>
      </c>
      <c r="G69" s="3" t="s">
        <v>91</v>
      </c>
      <c r="H69" s="3" t="s">
        <v>91</v>
      </c>
      <c r="I69" s="3" t="s">
        <v>91</v>
      </c>
      <c r="J69" s="3" t="s">
        <v>91</v>
      </c>
      <c r="K69" s="3" t="s">
        <v>91</v>
      </c>
      <c r="L69" s="3" t="s">
        <v>91</v>
      </c>
      <c r="M69" s="3" t="s">
        <v>91</v>
      </c>
      <c r="N69" s="3" t="s">
        <v>91</v>
      </c>
      <c r="O69" s="3" t="s">
        <v>91</v>
      </c>
      <c r="P69" s="83" t="s">
        <v>91</v>
      </c>
      <c r="Q69" s="89" t="s">
        <v>91</v>
      </c>
      <c r="R69" s="3" t="s">
        <v>91</v>
      </c>
      <c r="S69" s="3" t="s">
        <v>91</v>
      </c>
      <c r="T69" s="3" t="s">
        <v>91</v>
      </c>
      <c r="U69" s="3" t="s">
        <v>91</v>
      </c>
      <c r="V69" s="3" t="s">
        <v>91</v>
      </c>
      <c r="W69" s="3" t="s">
        <v>91</v>
      </c>
      <c r="X69" s="3" t="s">
        <v>91</v>
      </c>
      <c r="Y69" s="3" t="s">
        <v>91</v>
      </c>
      <c r="Z69" s="3" t="s">
        <v>91</v>
      </c>
      <c r="AA69" s="3" t="s">
        <v>91</v>
      </c>
      <c r="AB69" s="83" t="s">
        <v>91</v>
      </c>
      <c r="BY69" s="224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8"/>
      <c r="DO69" s="176">
        <f t="shared" si="36"/>
        <v>0</v>
      </c>
      <c r="DP69" s="174"/>
    </row>
    <row r="70" spans="1:120" ht="15.75" hidden="1" outlineLevel="1" thickBot="1" x14ac:dyDescent="0.3">
      <c r="A70" s="84"/>
      <c r="B70" s="85" t="s">
        <v>112</v>
      </c>
      <c r="C70" s="94" t="s">
        <v>110</v>
      </c>
      <c r="D70" s="96" t="s">
        <v>91</v>
      </c>
      <c r="E70" s="93" t="s">
        <v>91</v>
      </c>
      <c r="F70" s="86" t="s">
        <v>91</v>
      </c>
      <c r="G70" s="86" t="s">
        <v>91</v>
      </c>
      <c r="H70" s="86" t="s">
        <v>91</v>
      </c>
      <c r="I70" s="86" t="s">
        <v>91</v>
      </c>
      <c r="J70" s="86" t="s">
        <v>91</v>
      </c>
      <c r="K70" s="86" t="s">
        <v>91</v>
      </c>
      <c r="L70" s="86" t="s">
        <v>91</v>
      </c>
      <c r="M70" s="86" t="s">
        <v>91</v>
      </c>
      <c r="N70" s="86" t="s">
        <v>91</v>
      </c>
      <c r="O70" s="86" t="s">
        <v>91</v>
      </c>
      <c r="P70" s="87" t="s">
        <v>91</v>
      </c>
      <c r="Q70" s="90" t="s">
        <v>91</v>
      </c>
      <c r="R70" s="86" t="s">
        <v>91</v>
      </c>
      <c r="S70" s="86" t="s">
        <v>91</v>
      </c>
      <c r="T70" s="86" t="s">
        <v>91</v>
      </c>
      <c r="U70" s="86" t="s">
        <v>91</v>
      </c>
      <c r="V70" s="86" t="s">
        <v>91</v>
      </c>
      <c r="W70" s="86" t="s">
        <v>91</v>
      </c>
      <c r="X70" s="86" t="s">
        <v>91</v>
      </c>
      <c r="Y70" s="86" t="s">
        <v>91</v>
      </c>
      <c r="Z70" s="86" t="s">
        <v>91</v>
      </c>
      <c r="AA70" s="86" t="s">
        <v>91</v>
      </c>
      <c r="AB70" s="87" t="s">
        <v>91</v>
      </c>
      <c r="BY70" s="225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7"/>
      <c r="DO70" s="176">
        <f t="shared" si="36"/>
        <v>0</v>
      </c>
      <c r="DP70" s="174"/>
    </row>
    <row r="71" spans="1:120" collapsed="1" x14ac:dyDescent="0.25"/>
    <row r="73" spans="1:120" hidden="1" x14ac:dyDescent="0.25">
      <c r="B73" s="1" t="s">
        <v>154</v>
      </c>
      <c r="E73" s="4">
        <v>1.07</v>
      </c>
      <c r="F73" s="4">
        <v>1.07</v>
      </c>
      <c r="G73" s="4">
        <v>1.07</v>
      </c>
      <c r="H73" s="4">
        <v>1.07</v>
      </c>
      <c r="I73" s="4">
        <v>1.07</v>
      </c>
      <c r="J73" s="4">
        <v>1.07</v>
      </c>
      <c r="K73" s="4">
        <v>1.07</v>
      </c>
      <c r="L73" s="4">
        <v>1.07</v>
      </c>
      <c r="M73" s="4">
        <v>1.07</v>
      </c>
      <c r="N73" s="4">
        <v>1.07</v>
      </c>
      <c r="O73" s="4">
        <v>1.07</v>
      </c>
      <c r="P73" s="4">
        <v>1.07</v>
      </c>
      <c r="Q73" s="4">
        <v>1.07</v>
      </c>
      <c r="R73" s="4">
        <v>1.07</v>
      </c>
      <c r="S73" s="4">
        <v>1.07</v>
      </c>
      <c r="T73" s="4">
        <v>1.07</v>
      </c>
      <c r="U73" s="4">
        <v>1.07</v>
      </c>
      <c r="V73" s="4">
        <v>1.07</v>
      </c>
      <c r="W73" s="4">
        <v>1.07</v>
      </c>
      <c r="X73" s="4">
        <v>1.07</v>
      </c>
      <c r="Y73" s="4">
        <v>1.07</v>
      </c>
      <c r="Z73" s="4">
        <v>1.07</v>
      </c>
      <c r="AA73" s="4">
        <v>1.07</v>
      </c>
      <c r="AB73" s="4">
        <v>1.07</v>
      </c>
    </row>
    <row r="74" spans="1:120" x14ac:dyDescent="0.25">
      <c r="B74" s="1" t="s">
        <v>155</v>
      </c>
      <c r="D74" s="1">
        <v>1.214</v>
      </c>
      <c r="E74" s="145">
        <f>D74</f>
        <v>1.214</v>
      </c>
      <c r="F74" s="1">
        <f>$E$74</f>
        <v>1.214</v>
      </c>
      <c r="G74" s="1">
        <f t="shared" ref="G74:J74" si="82">$E$74</f>
        <v>1.214</v>
      </c>
      <c r="H74" s="1">
        <f t="shared" si="82"/>
        <v>1.214</v>
      </c>
      <c r="I74" s="1">
        <f t="shared" si="82"/>
        <v>1.214</v>
      </c>
      <c r="J74" s="1">
        <f t="shared" si="82"/>
        <v>1.214</v>
      </c>
      <c r="K74" s="146">
        <v>1.329</v>
      </c>
      <c r="L74" s="147">
        <f>$K$74</f>
        <v>1.329</v>
      </c>
      <c r="M74" s="147">
        <f t="shared" ref="M74:P74" si="83">$K$74</f>
        <v>1.329</v>
      </c>
      <c r="N74" s="147">
        <f t="shared" si="83"/>
        <v>1.329</v>
      </c>
      <c r="O74" s="147">
        <f t="shared" si="83"/>
        <v>1.329</v>
      </c>
      <c r="P74" s="147">
        <f t="shared" si="83"/>
        <v>1.329</v>
      </c>
      <c r="Q74" s="159">
        <f>P74</f>
        <v>1.329</v>
      </c>
      <c r="R74" s="147">
        <f>$Q$74</f>
        <v>1.329</v>
      </c>
      <c r="S74" s="147">
        <f t="shared" ref="S74:V74" si="84">$Q$74</f>
        <v>1.329</v>
      </c>
      <c r="T74" s="147">
        <f t="shared" si="84"/>
        <v>1.329</v>
      </c>
      <c r="U74" s="147">
        <f t="shared" si="84"/>
        <v>1.329</v>
      </c>
      <c r="V74" s="147">
        <f t="shared" si="84"/>
        <v>1.329</v>
      </c>
      <c r="W74" s="146">
        <f>Q74*1.038</f>
        <v>1.379502</v>
      </c>
      <c r="X74" s="147">
        <f>$W$74</f>
        <v>1.379502</v>
      </c>
      <c r="Y74" s="147">
        <f t="shared" ref="Y74:AB74" si="85">$W$74</f>
        <v>1.379502</v>
      </c>
      <c r="Z74" s="147">
        <f t="shared" si="85"/>
        <v>1.379502</v>
      </c>
      <c r="AA74" s="147">
        <f t="shared" si="85"/>
        <v>1.379502</v>
      </c>
      <c r="AB74" s="147">
        <f t="shared" si="85"/>
        <v>1.379502</v>
      </c>
    </row>
  </sheetData>
  <mergeCells count="14">
    <mergeCell ref="BY2:CK2"/>
    <mergeCell ref="CL2:CX2"/>
    <mergeCell ref="CZ2:DL2"/>
    <mergeCell ref="A1:R1"/>
    <mergeCell ref="AC2:AN2"/>
    <mergeCell ref="AO2:AZ2"/>
    <mergeCell ref="BA2:BL2"/>
    <mergeCell ref="BM2:BX2"/>
    <mergeCell ref="A2:A3"/>
    <mergeCell ref="B2:B3"/>
    <mergeCell ref="C2:C3"/>
    <mergeCell ref="E2:P2"/>
    <mergeCell ref="Q2:AB2"/>
    <mergeCell ref="D2:D3"/>
  </mergeCells>
  <conditionalFormatting sqref="Q33:AB58">
    <cfRule type="cellIs" dxfId="0" priority="2" operator="equal">
      <formula>0</formula>
    </cfRule>
  </conditionalFormatting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2.75" x14ac:dyDescent="0.2"/>
  <cols>
    <col min="1" max="2" width="9.140625" style="5"/>
    <col min="3" max="3" width="9.85546875" style="5" customWidth="1"/>
    <col min="4" max="4" width="9.7109375" style="5" customWidth="1"/>
    <col min="5" max="5" width="8.42578125" style="5" customWidth="1"/>
    <col min="6" max="7" width="9.85546875" style="5" customWidth="1"/>
    <col min="8" max="8" width="11.42578125" style="5" customWidth="1"/>
    <col min="9" max="9" width="11.140625" style="5" bestFit="1" customWidth="1"/>
    <col min="10" max="10" width="9.5703125" style="5" customWidth="1"/>
    <col min="11" max="11" width="8.7109375" style="5" customWidth="1"/>
    <col min="12" max="12" width="10" style="5" customWidth="1"/>
    <col min="13" max="13" width="9.5703125" style="5" customWidth="1"/>
    <col min="14" max="14" width="11.140625" style="5" customWidth="1"/>
    <col min="15" max="258" width="9.140625" style="5"/>
    <col min="259" max="259" width="9.85546875" style="5" customWidth="1"/>
    <col min="260" max="260" width="9.7109375" style="5" customWidth="1"/>
    <col min="261" max="261" width="8.42578125" style="5" customWidth="1"/>
    <col min="262" max="263" width="9.85546875" style="5" customWidth="1"/>
    <col min="264" max="264" width="11.42578125" style="5" customWidth="1"/>
    <col min="265" max="265" width="11.140625" style="5" bestFit="1" customWidth="1"/>
    <col min="266" max="266" width="9.5703125" style="5" customWidth="1"/>
    <col min="267" max="267" width="8.7109375" style="5" customWidth="1"/>
    <col min="268" max="268" width="10" style="5" customWidth="1"/>
    <col min="269" max="269" width="9.5703125" style="5" customWidth="1"/>
    <col min="270" max="270" width="11.140625" style="5" customWidth="1"/>
    <col min="271" max="514" width="9.140625" style="5"/>
    <col min="515" max="515" width="9.85546875" style="5" customWidth="1"/>
    <col min="516" max="516" width="9.7109375" style="5" customWidth="1"/>
    <col min="517" max="517" width="8.42578125" style="5" customWidth="1"/>
    <col min="518" max="519" width="9.85546875" style="5" customWidth="1"/>
    <col min="520" max="520" width="11.42578125" style="5" customWidth="1"/>
    <col min="521" max="521" width="11.140625" style="5" bestFit="1" customWidth="1"/>
    <col min="522" max="522" width="9.5703125" style="5" customWidth="1"/>
    <col min="523" max="523" width="8.7109375" style="5" customWidth="1"/>
    <col min="524" max="524" width="10" style="5" customWidth="1"/>
    <col min="525" max="525" width="9.5703125" style="5" customWidth="1"/>
    <col min="526" max="526" width="11.140625" style="5" customWidth="1"/>
    <col min="527" max="770" width="9.140625" style="5"/>
    <col min="771" max="771" width="9.85546875" style="5" customWidth="1"/>
    <col min="772" max="772" width="9.7109375" style="5" customWidth="1"/>
    <col min="773" max="773" width="8.42578125" style="5" customWidth="1"/>
    <col min="774" max="775" width="9.85546875" style="5" customWidth="1"/>
    <col min="776" max="776" width="11.42578125" style="5" customWidth="1"/>
    <col min="777" max="777" width="11.140625" style="5" bestFit="1" customWidth="1"/>
    <col min="778" max="778" width="9.5703125" style="5" customWidth="1"/>
    <col min="779" max="779" width="8.7109375" style="5" customWidth="1"/>
    <col min="780" max="780" width="10" style="5" customWidth="1"/>
    <col min="781" max="781" width="9.5703125" style="5" customWidth="1"/>
    <col min="782" max="782" width="11.140625" style="5" customWidth="1"/>
    <col min="783" max="1026" width="9.140625" style="5"/>
    <col min="1027" max="1027" width="9.85546875" style="5" customWidth="1"/>
    <col min="1028" max="1028" width="9.7109375" style="5" customWidth="1"/>
    <col min="1029" max="1029" width="8.42578125" style="5" customWidth="1"/>
    <col min="1030" max="1031" width="9.85546875" style="5" customWidth="1"/>
    <col min="1032" max="1032" width="11.42578125" style="5" customWidth="1"/>
    <col min="1033" max="1033" width="11.140625" style="5" bestFit="1" customWidth="1"/>
    <col min="1034" max="1034" width="9.5703125" style="5" customWidth="1"/>
    <col min="1035" max="1035" width="8.7109375" style="5" customWidth="1"/>
    <col min="1036" max="1036" width="10" style="5" customWidth="1"/>
    <col min="1037" max="1037" width="9.5703125" style="5" customWidth="1"/>
    <col min="1038" max="1038" width="11.140625" style="5" customWidth="1"/>
    <col min="1039" max="1282" width="9.140625" style="5"/>
    <col min="1283" max="1283" width="9.85546875" style="5" customWidth="1"/>
    <col min="1284" max="1284" width="9.7109375" style="5" customWidth="1"/>
    <col min="1285" max="1285" width="8.42578125" style="5" customWidth="1"/>
    <col min="1286" max="1287" width="9.85546875" style="5" customWidth="1"/>
    <col min="1288" max="1288" width="11.42578125" style="5" customWidth="1"/>
    <col min="1289" max="1289" width="11.140625" style="5" bestFit="1" customWidth="1"/>
    <col min="1290" max="1290" width="9.5703125" style="5" customWidth="1"/>
    <col min="1291" max="1291" width="8.7109375" style="5" customWidth="1"/>
    <col min="1292" max="1292" width="10" style="5" customWidth="1"/>
    <col min="1293" max="1293" width="9.5703125" style="5" customWidth="1"/>
    <col min="1294" max="1294" width="11.140625" style="5" customWidth="1"/>
    <col min="1295" max="1538" width="9.140625" style="5"/>
    <col min="1539" max="1539" width="9.85546875" style="5" customWidth="1"/>
    <col min="1540" max="1540" width="9.7109375" style="5" customWidth="1"/>
    <col min="1541" max="1541" width="8.42578125" style="5" customWidth="1"/>
    <col min="1542" max="1543" width="9.85546875" style="5" customWidth="1"/>
    <col min="1544" max="1544" width="11.42578125" style="5" customWidth="1"/>
    <col min="1545" max="1545" width="11.140625" style="5" bestFit="1" customWidth="1"/>
    <col min="1546" max="1546" width="9.5703125" style="5" customWidth="1"/>
    <col min="1547" max="1547" width="8.7109375" style="5" customWidth="1"/>
    <col min="1548" max="1548" width="10" style="5" customWidth="1"/>
    <col min="1549" max="1549" width="9.5703125" style="5" customWidth="1"/>
    <col min="1550" max="1550" width="11.140625" style="5" customWidth="1"/>
    <col min="1551" max="1794" width="9.140625" style="5"/>
    <col min="1795" max="1795" width="9.85546875" style="5" customWidth="1"/>
    <col min="1796" max="1796" width="9.7109375" style="5" customWidth="1"/>
    <col min="1797" max="1797" width="8.42578125" style="5" customWidth="1"/>
    <col min="1798" max="1799" width="9.85546875" style="5" customWidth="1"/>
    <col min="1800" max="1800" width="11.42578125" style="5" customWidth="1"/>
    <col min="1801" max="1801" width="11.140625" style="5" bestFit="1" customWidth="1"/>
    <col min="1802" max="1802" width="9.5703125" style="5" customWidth="1"/>
    <col min="1803" max="1803" width="8.7109375" style="5" customWidth="1"/>
    <col min="1804" max="1804" width="10" style="5" customWidth="1"/>
    <col min="1805" max="1805" width="9.5703125" style="5" customWidth="1"/>
    <col min="1806" max="1806" width="11.140625" style="5" customWidth="1"/>
    <col min="1807" max="2050" width="9.140625" style="5"/>
    <col min="2051" max="2051" width="9.85546875" style="5" customWidth="1"/>
    <col min="2052" max="2052" width="9.7109375" style="5" customWidth="1"/>
    <col min="2053" max="2053" width="8.42578125" style="5" customWidth="1"/>
    <col min="2054" max="2055" width="9.85546875" style="5" customWidth="1"/>
    <col min="2056" max="2056" width="11.42578125" style="5" customWidth="1"/>
    <col min="2057" max="2057" width="11.140625" style="5" bestFit="1" customWidth="1"/>
    <col min="2058" max="2058" width="9.5703125" style="5" customWidth="1"/>
    <col min="2059" max="2059" width="8.7109375" style="5" customWidth="1"/>
    <col min="2060" max="2060" width="10" style="5" customWidth="1"/>
    <col min="2061" max="2061" width="9.5703125" style="5" customWidth="1"/>
    <col min="2062" max="2062" width="11.140625" style="5" customWidth="1"/>
    <col min="2063" max="2306" width="9.140625" style="5"/>
    <col min="2307" max="2307" width="9.85546875" style="5" customWidth="1"/>
    <col min="2308" max="2308" width="9.7109375" style="5" customWidth="1"/>
    <col min="2309" max="2309" width="8.42578125" style="5" customWidth="1"/>
    <col min="2310" max="2311" width="9.85546875" style="5" customWidth="1"/>
    <col min="2312" max="2312" width="11.42578125" style="5" customWidth="1"/>
    <col min="2313" max="2313" width="11.140625" style="5" bestFit="1" customWidth="1"/>
    <col min="2314" max="2314" width="9.5703125" style="5" customWidth="1"/>
    <col min="2315" max="2315" width="8.7109375" style="5" customWidth="1"/>
    <col min="2316" max="2316" width="10" style="5" customWidth="1"/>
    <col min="2317" max="2317" width="9.5703125" style="5" customWidth="1"/>
    <col min="2318" max="2318" width="11.140625" style="5" customWidth="1"/>
    <col min="2319" max="2562" width="9.140625" style="5"/>
    <col min="2563" max="2563" width="9.85546875" style="5" customWidth="1"/>
    <col min="2564" max="2564" width="9.7109375" style="5" customWidth="1"/>
    <col min="2565" max="2565" width="8.42578125" style="5" customWidth="1"/>
    <col min="2566" max="2567" width="9.85546875" style="5" customWidth="1"/>
    <col min="2568" max="2568" width="11.42578125" style="5" customWidth="1"/>
    <col min="2569" max="2569" width="11.140625" style="5" bestFit="1" customWidth="1"/>
    <col min="2570" max="2570" width="9.5703125" style="5" customWidth="1"/>
    <col min="2571" max="2571" width="8.7109375" style="5" customWidth="1"/>
    <col min="2572" max="2572" width="10" style="5" customWidth="1"/>
    <col min="2573" max="2573" width="9.5703125" style="5" customWidth="1"/>
    <col min="2574" max="2574" width="11.140625" style="5" customWidth="1"/>
    <col min="2575" max="2818" width="9.140625" style="5"/>
    <col min="2819" max="2819" width="9.85546875" style="5" customWidth="1"/>
    <col min="2820" max="2820" width="9.7109375" style="5" customWidth="1"/>
    <col min="2821" max="2821" width="8.42578125" style="5" customWidth="1"/>
    <col min="2822" max="2823" width="9.85546875" style="5" customWidth="1"/>
    <col min="2824" max="2824" width="11.42578125" style="5" customWidth="1"/>
    <col min="2825" max="2825" width="11.140625" style="5" bestFit="1" customWidth="1"/>
    <col min="2826" max="2826" width="9.5703125" style="5" customWidth="1"/>
    <col min="2827" max="2827" width="8.7109375" style="5" customWidth="1"/>
    <col min="2828" max="2828" width="10" style="5" customWidth="1"/>
    <col min="2829" max="2829" width="9.5703125" style="5" customWidth="1"/>
    <col min="2830" max="2830" width="11.140625" style="5" customWidth="1"/>
    <col min="2831" max="3074" width="9.140625" style="5"/>
    <col min="3075" max="3075" width="9.85546875" style="5" customWidth="1"/>
    <col min="3076" max="3076" width="9.7109375" style="5" customWidth="1"/>
    <col min="3077" max="3077" width="8.42578125" style="5" customWidth="1"/>
    <col min="3078" max="3079" width="9.85546875" style="5" customWidth="1"/>
    <col min="3080" max="3080" width="11.42578125" style="5" customWidth="1"/>
    <col min="3081" max="3081" width="11.140625" style="5" bestFit="1" customWidth="1"/>
    <col min="3082" max="3082" width="9.5703125" style="5" customWidth="1"/>
    <col min="3083" max="3083" width="8.7109375" style="5" customWidth="1"/>
    <col min="3084" max="3084" width="10" style="5" customWidth="1"/>
    <col min="3085" max="3085" width="9.5703125" style="5" customWidth="1"/>
    <col min="3086" max="3086" width="11.140625" style="5" customWidth="1"/>
    <col min="3087" max="3330" width="9.140625" style="5"/>
    <col min="3331" max="3331" width="9.85546875" style="5" customWidth="1"/>
    <col min="3332" max="3332" width="9.7109375" style="5" customWidth="1"/>
    <col min="3333" max="3333" width="8.42578125" style="5" customWidth="1"/>
    <col min="3334" max="3335" width="9.85546875" style="5" customWidth="1"/>
    <col min="3336" max="3336" width="11.42578125" style="5" customWidth="1"/>
    <col min="3337" max="3337" width="11.140625" style="5" bestFit="1" customWidth="1"/>
    <col min="3338" max="3338" width="9.5703125" style="5" customWidth="1"/>
    <col min="3339" max="3339" width="8.7109375" style="5" customWidth="1"/>
    <col min="3340" max="3340" width="10" style="5" customWidth="1"/>
    <col min="3341" max="3341" width="9.5703125" style="5" customWidth="1"/>
    <col min="3342" max="3342" width="11.140625" style="5" customWidth="1"/>
    <col min="3343" max="3586" width="9.140625" style="5"/>
    <col min="3587" max="3587" width="9.85546875" style="5" customWidth="1"/>
    <col min="3588" max="3588" width="9.7109375" style="5" customWidth="1"/>
    <col min="3589" max="3589" width="8.42578125" style="5" customWidth="1"/>
    <col min="3590" max="3591" width="9.85546875" style="5" customWidth="1"/>
    <col min="3592" max="3592" width="11.42578125" style="5" customWidth="1"/>
    <col min="3593" max="3593" width="11.140625" style="5" bestFit="1" customWidth="1"/>
    <col min="3594" max="3594" width="9.5703125" style="5" customWidth="1"/>
    <col min="3595" max="3595" width="8.7109375" style="5" customWidth="1"/>
    <col min="3596" max="3596" width="10" style="5" customWidth="1"/>
    <col min="3597" max="3597" width="9.5703125" style="5" customWidth="1"/>
    <col min="3598" max="3598" width="11.140625" style="5" customWidth="1"/>
    <col min="3599" max="3842" width="9.140625" style="5"/>
    <col min="3843" max="3843" width="9.85546875" style="5" customWidth="1"/>
    <col min="3844" max="3844" width="9.7109375" style="5" customWidth="1"/>
    <col min="3845" max="3845" width="8.42578125" style="5" customWidth="1"/>
    <col min="3846" max="3847" width="9.85546875" style="5" customWidth="1"/>
    <col min="3848" max="3848" width="11.42578125" style="5" customWidth="1"/>
    <col min="3849" max="3849" width="11.140625" style="5" bestFit="1" customWidth="1"/>
    <col min="3850" max="3850" width="9.5703125" style="5" customWidth="1"/>
    <col min="3851" max="3851" width="8.7109375" style="5" customWidth="1"/>
    <col min="3852" max="3852" width="10" style="5" customWidth="1"/>
    <col min="3853" max="3853" width="9.5703125" style="5" customWidth="1"/>
    <col min="3854" max="3854" width="11.140625" style="5" customWidth="1"/>
    <col min="3855" max="4098" width="9.140625" style="5"/>
    <col min="4099" max="4099" width="9.85546875" style="5" customWidth="1"/>
    <col min="4100" max="4100" width="9.7109375" style="5" customWidth="1"/>
    <col min="4101" max="4101" width="8.42578125" style="5" customWidth="1"/>
    <col min="4102" max="4103" width="9.85546875" style="5" customWidth="1"/>
    <col min="4104" max="4104" width="11.42578125" style="5" customWidth="1"/>
    <col min="4105" max="4105" width="11.140625" style="5" bestFit="1" customWidth="1"/>
    <col min="4106" max="4106" width="9.5703125" style="5" customWidth="1"/>
    <col min="4107" max="4107" width="8.7109375" style="5" customWidth="1"/>
    <col min="4108" max="4108" width="10" style="5" customWidth="1"/>
    <col min="4109" max="4109" width="9.5703125" style="5" customWidth="1"/>
    <col min="4110" max="4110" width="11.140625" style="5" customWidth="1"/>
    <col min="4111" max="4354" width="9.140625" style="5"/>
    <col min="4355" max="4355" width="9.85546875" style="5" customWidth="1"/>
    <col min="4356" max="4356" width="9.7109375" style="5" customWidth="1"/>
    <col min="4357" max="4357" width="8.42578125" style="5" customWidth="1"/>
    <col min="4358" max="4359" width="9.85546875" style="5" customWidth="1"/>
    <col min="4360" max="4360" width="11.42578125" style="5" customWidth="1"/>
    <col min="4361" max="4361" width="11.140625" style="5" bestFit="1" customWidth="1"/>
    <col min="4362" max="4362" width="9.5703125" style="5" customWidth="1"/>
    <col min="4363" max="4363" width="8.7109375" style="5" customWidth="1"/>
    <col min="4364" max="4364" width="10" style="5" customWidth="1"/>
    <col min="4365" max="4365" width="9.5703125" style="5" customWidth="1"/>
    <col min="4366" max="4366" width="11.140625" style="5" customWidth="1"/>
    <col min="4367" max="4610" width="9.140625" style="5"/>
    <col min="4611" max="4611" width="9.85546875" style="5" customWidth="1"/>
    <col min="4612" max="4612" width="9.7109375" style="5" customWidth="1"/>
    <col min="4613" max="4613" width="8.42578125" style="5" customWidth="1"/>
    <col min="4614" max="4615" width="9.85546875" style="5" customWidth="1"/>
    <col min="4616" max="4616" width="11.42578125" style="5" customWidth="1"/>
    <col min="4617" max="4617" width="11.140625" style="5" bestFit="1" customWidth="1"/>
    <col min="4618" max="4618" width="9.5703125" style="5" customWidth="1"/>
    <col min="4619" max="4619" width="8.7109375" style="5" customWidth="1"/>
    <col min="4620" max="4620" width="10" style="5" customWidth="1"/>
    <col min="4621" max="4621" width="9.5703125" style="5" customWidth="1"/>
    <col min="4622" max="4622" width="11.140625" style="5" customWidth="1"/>
    <col min="4623" max="4866" width="9.140625" style="5"/>
    <col min="4867" max="4867" width="9.85546875" style="5" customWidth="1"/>
    <col min="4868" max="4868" width="9.7109375" style="5" customWidth="1"/>
    <col min="4869" max="4869" width="8.42578125" style="5" customWidth="1"/>
    <col min="4870" max="4871" width="9.85546875" style="5" customWidth="1"/>
    <col min="4872" max="4872" width="11.42578125" style="5" customWidth="1"/>
    <col min="4873" max="4873" width="11.140625" style="5" bestFit="1" customWidth="1"/>
    <col min="4874" max="4874" width="9.5703125" style="5" customWidth="1"/>
    <col min="4875" max="4875" width="8.7109375" style="5" customWidth="1"/>
    <col min="4876" max="4876" width="10" style="5" customWidth="1"/>
    <col min="4877" max="4877" width="9.5703125" style="5" customWidth="1"/>
    <col min="4878" max="4878" width="11.140625" style="5" customWidth="1"/>
    <col min="4879" max="5122" width="9.140625" style="5"/>
    <col min="5123" max="5123" width="9.85546875" style="5" customWidth="1"/>
    <col min="5124" max="5124" width="9.7109375" style="5" customWidth="1"/>
    <col min="5125" max="5125" width="8.42578125" style="5" customWidth="1"/>
    <col min="5126" max="5127" width="9.85546875" style="5" customWidth="1"/>
    <col min="5128" max="5128" width="11.42578125" style="5" customWidth="1"/>
    <col min="5129" max="5129" width="11.140625" style="5" bestFit="1" customWidth="1"/>
    <col min="5130" max="5130" width="9.5703125" style="5" customWidth="1"/>
    <col min="5131" max="5131" width="8.7109375" style="5" customWidth="1"/>
    <col min="5132" max="5132" width="10" style="5" customWidth="1"/>
    <col min="5133" max="5133" width="9.5703125" style="5" customWidth="1"/>
    <col min="5134" max="5134" width="11.140625" style="5" customWidth="1"/>
    <col min="5135" max="5378" width="9.140625" style="5"/>
    <col min="5379" max="5379" width="9.85546875" style="5" customWidth="1"/>
    <col min="5380" max="5380" width="9.7109375" style="5" customWidth="1"/>
    <col min="5381" max="5381" width="8.42578125" style="5" customWidth="1"/>
    <col min="5382" max="5383" width="9.85546875" style="5" customWidth="1"/>
    <col min="5384" max="5384" width="11.42578125" style="5" customWidth="1"/>
    <col min="5385" max="5385" width="11.140625" style="5" bestFit="1" customWidth="1"/>
    <col min="5386" max="5386" width="9.5703125" style="5" customWidth="1"/>
    <col min="5387" max="5387" width="8.7109375" style="5" customWidth="1"/>
    <col min="5388" max="5388" width="10" style="5" customWidth="1"/>
    <col min="5389" max="5389" width="9.5703125" style="5" customWidth="1"/>
    <col min="5390" max="5390" width="11.140625" style="5" customWidth="1"/>
    <col min="5391" max="5634" width="9.140625" style="5"/>
    <col min="5635" max="5635" width="9.85546875" style="5" customWidth="1"/>
    <col min="5636" max="5636" width="9.7109375" style="5" customWidth="1"/>
    <col min="5637" max="5637" width="8.42578125" style="5" customWidth="1"/>
    <col min="5638" max="5639" width="9.85546875" style="5" customWidth="1"/>
    <col min="5640" max="5640" width="11.42578125" style="5" customWidth="1"/>
    <col min="5641" max="5641" width="11.140625" style="5" bestFit="1" customWidth="1"/>
    <col min="5642" max="5642" width="9.5703125" style="5" customWidth="1"/>
    <col min="5643" max="5643" width="8.7109375" style="5" customWidth="1"/>
    <col min="5644" max="5644" width="10" style="5" customWidth="1"/>
    <col min="5645" max="5645" width="9.5703125" style="5" customWidth="1"/>
    <col min="5646" max="5646" width="11.140625" style="5" customWidth="1"/>
    <col min="5647" max="5890" width="9.140625" style="5"/>
    <col min="5891" max="5891" width="9.85546875" style="5" customWidth="1"/>
    <col min="5892" max="5892" width="9.7109375" style="5" customWidth="1"/>
    <col min="5893" max="5893" width="8.42578125" style="5" customWidth="1"/>
    <col min="5894" max="5895" width="9.85546875" style="5" customWidth="1"/>
    <col min="5896" max="5896" width="11.42578125" style="5" customWidth="1"/>
    <col min="5897" max="5897" width="11.140625" style="5" bestFit="1" customWidth="1"/>
    <col min="5898" max="5898" width="9.5703125" style="5" customWidth="1"/>
    <col min="5899" max="5899" width="8.7109375" style="5" customWidth="1"/>
    <col min="5900" max="5900" width="10" style="5" customWidth="1"/>
    <col min="5901" max="5901" width="9.5703125" style="5" customWidth="1"/>
    <col min="5902" max="5902" width="11.140625" style="5" customWidth="1"/>
    <col min="5903" max="6146" width="9.140625" style="5"/>
    <col min="6147" max="6147" width="9.85546875" style="5" customWidth="1"/>
    <col min="6148" max="6148" width="9.7109375" style="5" customWidth="1"/>
    <col min="6149" max="6149" width="8.42578125" style="5" customWidth="1"/>
    <col min="6150" max="6151" width="9.85546875" style="5" customWidth="1"/>
    <col min="6152" max="6152" width="11.42578125" style="5" customWidth="1"/>
    <col min="6153" max="6153" width="11.140625" style="5" bestFit="1" customWidth="1"/>
    <col min="6154" max="6154" width="9.5703125" style="5" customWidth="1"/>
    <col min="6155" max="6155" width="8.7109375" style="5" customWidth="1"/>
    <col min="6156" max="6156" width="10" style="5" customWidth="1"/>
    <col min="6157" max="6157" width="9.5703125" style="5" customWidth="1"/>
    <col min="6158" max="6158" width="11.140625" style="5" customWidth="1"/>
    <col min="6159" max="6402" width="9.140625" style="5"/>
    <col min="6403" max="6403" width="9.85546875" style="5" customWidth="1"/>
    <col min="6404" max="6404" width="9.7109375" style="5" customWidth="1"/>
    <col min="6405" max="6405" width="8.42578125" style="5" customWidth="1"/>
    <col min="6406" max="6407" width="9.85546875" style="5" customWidth="1"/>
    <col min="6408" max="6408" width="11.42578125" style="5" customWidth="1"/>
    <col min="6409" max="6409" width="11.140625" style="5" bestFit="1" customWidth="1"/>
    <col min="6410" max="6410" width="9.5703125" style="5" customWidth="1"/>
    <col min="6411" max="6411" width="8.7109375" style="5" customWidth="1"/>
    <col min="6412" max="6412" width="10" style="5" customWidth="1"/>
    <col min="6413" max="6413" width="9.5703125" style="5" customWidth="1"/>
    <col min="6414" max="6414" width="11.140625" style="5" customWidth="1"/>
    <col min="6415" max="6658" width="9.140625" style="5"/>
    <col min="6659" max="6659" width="9.85546875" style="5" customWidth="1"/>
    <col min="6660" max="6660" width="9.7109375" style="5" customWidth="1"/>
    <col min="6661" max="6661" width="8.42578125" style="5" customWidth="1"/>
    <col min="6662" max="6663" width="9.85546875" style="5" customWidth="1"/>
    <col min="6664" max="6664" width="11.42578125" style="5" customWidth="1"/>
    <col min="6665" max="6665" width="11.140625" style="5" bestFit="1" customWidth="1"/>
    <col min="6666" max="6666" width="9.5703125" style="5" customWidth="1"/>
    <col min="6667" max="6667" width="8.7109375" style="5" customWidth="1"/>
    <col min="6668" max="6668" width="10" style="5" customWidth="1"/>
    <col min="6669" max="6669" width="9.5703125" style="5" customWidth="1"/>
    <col min="6670" max="6670" width="11.140625" style="5" customWidth="1"/>
    <col min="6671" max="6914" width="9.140625" style="5"/>
    <col min="6915" max="6915" width="9.85546875" style="5" customWidth="1"/>
    <col min="6916" max="6916" width="9.7109375" style="5" customWidth="1"/>
    <col min="6917" max="6917" width="8.42578125" style="5" customWidth="1"/>
    <col min="6918" max="6919" width="9.85546875" style="5" customWidth="1"/>
    <col min="6920" max="6920" width="11.42578125" style="5" customWidth="1"/>
    <col min="6921" max="6921" width="11.140625" style="5" bestFit="1" customWidth="1"/>
    <col min="6922" max="6922" width="9.5703125" style="5" customWidth="1"/>
    <col min="6923" max="6923" width="8.7109375" style="5" customWidth="1"/>
    <col min="6924" max="6924" width="10" style="5" customWidth="1"/>
    <col min="6925" max="6925" width="9.5703125" style="5" customWidth="1"/>
    <col min="6926" max="6926" width="11.140625" style="5" customWidth="1"/>
    <col min="6927" max="7170" width="9.140625" style="5"/>
    <col min="7171" max="7171" width="9.85546875" style="5" customWidth="1"/>
    <col min="7172" max="7172" width="9.7109375" style="5" customWidth="1"/>
    <col min="7173" max="7173" width="8.42578125" style="5" customWidth="1"/>
    <col min="7174" max="7175" width="9.85546875" style="5" customWidth="1"/>
    <col min="7176" max="7176" width="11.42578125" style="5" customWidth="1"/>
    <col min="7177" max="7177" width="11.140625" style="5" bestFit="1" customWidth="1"/>
    <col min="7178" max="7178" width="9.5703125" style="5" customWidth="1"/>
    <col min="7179" max="7179" width="8.7109375" style="5" customWidth="1"/>
    <col min="7180" max="7180" width="10" style="5" customWidth="1"/>
    <col min="7181" max="7181" width="9.5703125" style="5" customWidth="1"/>
    <col min="7182" max="7182" width="11.140625" style="5" customWidth="1"/>
    <col min="7183" max="7426" width="9.140625" style="5"/>
    <col min="7427" max="7427" width="9.85546875" style="5" customWidth="1"/>
    <col min="7428" max="7428" width="9.7109375" style="5" customWidth="1"/>
    <col min="7429" max="7429" width="8.42578125" style="5" customWidth="1"/>
    <col min="7430" max="7431" width="9.85546875" style="5" customWidth="1"/>
    <col min="7432" max="7432" width="11.42578125" style="5" customWidth="1"/>
    <col min="7433" max="7433" width="11.140625" style="5" bestFit="1" customWidth="1"/>
    <col min="7434" max="7434" width="9.5703125" style="5" customWidth="1"/>
    <col min="7435" max="7435" width="8.7109375" style="5" customWidth="1"/>
    <col min="7436" max="7436" width="10" style="5" customWidth="1"/>
    <col min="7437" max="7437" width="9.5703125" style="5" customWidth="1"/>
    <col min="7438" max="7438" width="11.140625" style="5" customWidth="1"/>
    <col min="7439" max="7682" width="9.140625" style="5"/>
    <col min="7683" max="7683" width="9.85546875" style="5" customWidth="1"/>
    <col min="7684" max="7684" width="9.7109375" style="5" customWidth="1"/>
    <col min="7685" max="7685" width="8.42578125" style="5" customWidth="1"/>
    <col min="7686" max="7687" width="9.85546875" style="5" customWidth="1"/>
    <col min="7688" max="7688" width="11.42578125" style="5" customWidth="1"/>
    <col min="7689" max="7689" width="11.140625" style="5" bestFit="1" customWidth="1"/>
    <col min="7690" max="7690" width="9.5703125" style="5" customWidth="1"/>
    <col min="7691" max="7691" width="8.7109375" style="5" customWidth="1"/>
    <col min="7692" max="7692" width="10" style="5" customWidth="1"/>
    <col min="7693" max="7693" width="9.5703125" style="5" customWidth="1"/>
    <col min="7694" max="7694" width="11.140625" style="5" customWidth="1"/>
    <col min="7695" max="7938" width="9.140625" style="5"/>
    <col min="7939" max="7939" width="9.85546875" style="5" customWidth="1"/>
    <col min="7940" max="7940" width="9.7109375" style="5" customWidth="1"/>
    <col min="7941" max="7941" width="8.42578125" style="5" customWidth="1"/>
    <col min="7942" max="7943" width="9.85546875" style="5" customWidth="1"/>
    <col min="7944" max="7944" width="11.42578125" style="5" customWidth="1"/>
    <col min="7945" max="7945" width="11.140625" style="5" bestFit="1" customWidth="1"/>
    <col min="7946" max="7946" width="9.5703125" style="5" customWidth="1"/>
    <col min="7947" max="7947" width="8.7109375" style="5" customWidth="1"/>
    <col min="7948" max="7948" width="10" style="5" customWidth="1"/>
    <col min="7949" max="7949" width="9.5703125" style="5" customWidth="1"/>
    <col min="7950" max="7950" width="11.140625" style="5" customWidth="1"/>
    <col min="7951" max="8194" width="9.140625" style="5"/>
    <col min="8195" max="8195" width="9.85546875" style="5" customWidth="1"/>
    <col min="8196" max="8196" width="9.7109375" style="5" customWidth="1"/>
    <col min="8197" max="8197" width="8.42578125" style="5" customWidth="1"/>
    <col min="8198" max="8199" width="9.85546875" style="5" customWidth="1"/>
    <col min="8200" max="8200" width="11.42578125" style="5" customWidth="1"/>
    <col min="8201" max="8201" width="11.140625" style="5" bestFit="1" customWidth="1"/>
    <col min="8202" max="8202" width="9.5703125" style="5" customWidth="1"/>
    <col min="8203" max="8203" width="8.7109375" style="5" customWidth="1"/>
    <col min="8204" max="8204" width="10" style="5" customWidth="1"/>
    <col min="8205" max="8205" width="9.5703125" style="5" customWidth="1"/>
    <col min="8206" max="8206" width="11.140625" style="5" customWidth="1"/>
    <col min="8207" max="8450" width="9.140625" style="5"/>
    <col min="8451" max="8451" width="9.85546875" style="5" customWidth="1"/>
    <col min="8452" max="8452" width="9.7109375" style="5" customWidth="1"/>
    <col min="8453" max="8453" width="8.42578125" style="5" customWidth="1"/>
    <col min="8454" max="8455" width="9.85546875" style="5" customWidth="1"/>
    <col min="8456" max="8456" width="11.42578125" style="5" customWidth="1"/>
    <col min="8457" max="8457" width="11.140625" style="5" bestFit="1" customWidth="1"/>
    <col min="8458" max="8458" width="9.5703125" style="5" customWidth="1"/>
    <col min="8459" max="8459" width="8.7109375" style="5" customWidth="1"/>
    <col min="8460" max="8460" width="10" style="5" customWidth="1"/>
    <col min="8461" max="8461" width="9.5703125" style="5" customWidth="1"/>
    <col min="8462" max="8462" width="11.140625" style="5" customWidth="1"/>
    <col min="8463" max="8706" width="9.140625" style="5"/>
    <col min="8707" max="8707" width="9.85546875" style="5" customWidth="1"/>
    <col min="8708" max="8708" width="9.7109375" style="5" customWidth="1"/>
    <col min="8709" max="8709" width="8.42578125" style="5" customWidth="1"/>
    <col min="8710" max="8711" width="9.85546875" style="5" customWidth="1"/>
    <col min="8712" max="8712" width="11.42578125" style="5" customWidth="1"/>
    <col min="8713" max="8713" width="11.140625" style="5" bestFit="1" customWidth="1"/>
    <col min="8714" max="8714" width="9.5703125" style="5" customWidth="1"/>
    <col min="8715" max="8715" width="8.7109375" style="5" customWidth="1"/>
    <col min="8716" max="8716" width="10" style="5" customWidth="1"/>
    <col min="8717" max="8717" width="9.5703125" style="5" customWidth="1"/>
    <col min="8718" max="8718" width="11.140625" style="5" customWidth="1"/>
    <col min="8719" max="8962" width="9.140625" style="5"/>
    <col min="8963" max="8963" width="9.85546875" style="5" customWidth="1"/>
    <col min="8964" max="8964" width="9.7109375" style="5" customWidth="1"/>
    <col min="8965" max="8965" width="8.42578125" style="5" customWidth="1"/>
    <col min="8966" max="8967" width="9.85546875" style="5" customWidth="1"/>
    <col min="8968" max="8968" width="11.42578125" style="5" customWidth="1"/>
    <col min="8969" max="8969" width="11.140625" style="5" bestFit="1" customWidth="1"/>
    <col min="8970" max="8970" width="9.5703125" style="5" customWidth="1"/>
    <col min="8971" max="8971" width="8.7109375" style="5" customWidth="1"/>
    <col min="8972" max="8972" width="10" style="5" customWidth="1"/>
    <col min="8973" max="8973" width="9.5703125" style="5" customWidth="1"/>
    <col min="8974" max="8974" width="11.140625" style="5" customWidth="1"/>
    <col min="8975" max="9218" width="9.140625" style="5"/>
    <col min="9219" max="9219" width="9.85546875" style="5" customWidth="1"/>
    <col min="9220" max="9220" width="9.7109375" style="5" customWidth="1"/>
    <col min="9221" max="9221" width="8.42578125" style="5" customWidth="1"/>
    <col min="9222" max="9223" width="9.85546875" style="5" customWidth="1"/>
    <col min="9224" max="9224" width="11.42578125" style="5" customWidth="1"/>
    <col min="9225" max="9225" width="11.140625" style="5" bestFit="1" customWidth="1"/>
    <col min="9226" max="9226" width="9.5703125" style="5" customWidth="1"/>
    <col min="9227" max="9227" width="8.7109375" style="5" customWidth="1"/>
    <col min="9228" max="9228" width="10" style="5" customWidth="1"/>
    <col min="9229" max="9229" width="9.5703125" style="5" customWidth="1"/>
    <col min="9230" max="9230" width="11.140625" style="5" customWidth="1"/>
    <col min="9231" max="9474" width="9.140625" style="5"/>
    <col min="9475" max="9475" width="9.85546875" style="5" customWidth="1"/>
    <col min="9476" max="9476" width="9.7109375" style="5" customWidth="1"/>
    <col min="9477" max="9477" width="8.42578125" style="5" customWidth="1"/>
    <col min="9478" max="9479" width="9.85546875" style="5" customWidth="1"/>
    <col min="9480" max="9480" width="11.42578125" style="5" customWidth="1"/>
    <col min="9481" max="9481" width="11.140625" style="5" bestFit="1" customWidth="1"/>
    <col min="9482" max="9482" width="9.5703125" style="5" customWidth="1"/>
    <col min="9483" max="9483" width="8.7109375" style="5" customWidth="1"/>
    <col min="9484" max="9484" width="10" style="5" customWidth="1"/>
    <col min="9485" max="9485" width="9.5703125" style="5" customWidth="1"/>
    <col min="9486" max="9486" width="11.140625" style="5" customWidth="1"/>
    <col min="9487" max="9730" width="9.140625" style="5"/>
    <col min="9731" max="9731" width="9.85546875" style="5" customWidth="1"/>
    <col min="9732" max="9732" width="9.7109375" style="5" customWidth="1"/>
    <col min="9733" max="9733" width="8.42578125" style="5" customWidth="1"/>
    <col min="9734" max="9735" width="9.85546875" style="5" customWidth="1"/>
    <col min="9736" max="9736" width="11.42578125" style="5" customWidth="1"/>
    <col min="9737" max="9737" width="11.140625" style="5" bestFit="1" customWidth="1"/>
    <col min="9738" max="9738" width="9.5703125" style="5" customWidth="1"/>
    <col min="9739" max="9739" width="8.7109375" style="5" customWidth="1"/>
    <col min="9740" max="9740" width="10" style="5" customWidth="1"/>
    <col min="9741" max="9741" width="9.5703125" style="5" customWidth="1"/>
    <col min="9742" max="9742" width="11.140625" style="5" customWidth="1"/>
    <col min="9743" max="9986" width="9.140625" style="5"/>
    <col min="9987" max="9987" width="9.85546875" style="5" customWidth="1"/>
    <col min="9988" max="9988" width="9.7109375" style="5" customWidth="1"/>
    <col min="9989" max="9989" width="8.42578125" style="5" customWidth="1"/>
    <col min="9990" max="9991" width="9.85546875" style="5" customWidth="1"/>
    <col min="9992" max="9992" width="11.42578125" style="5" customWidth="1"/>
    <col min="9993" max="9993" width="11.140625" style="5" bestFit="1" customWidth="1"/>
    <col min="9994" max="9994" width="9.5703125" style="5" customWidth="1"/>
    <col min="9995" max="9995" width="8.7109375" style="5" customWidth="1"/>
    <col min="9996" max="9996" width="10" style="5" customWidth="1"/>
    <col min="9997" max="9997" width="9.5703125" style="5" customWidth="1"/>
    <col min="9998" max="9998" width="11.140625" style="5" customWidth="1"/>
    <col min="9999" max="10242" width="9.140625" style="5"/>
    <col min="10243" max="10243" width="9.85546875" style="5" customWidth="1"/>
    <col min="10244" max="10244" width="9.7109375" style="5" customWidth="1"/>
    <col min="10245" max="10245" width="8.42578125" style="5" customWidth="1"/>
    <col min="10246" max="10247" width="9.85546875" style="5" customWidth="1"/>
    <col min="10248" max="10248" width="11.42578125" style="5" customWidth="1"/>
    <col min="10249" max="10249" width="11.140625" style="5" bestFit="1" customWidth="1"/>
    <col min="10250" max="10250" width="9.5703125" style="5" customWidth="1"/>
    <col min="10251" max="10251" width="8.7109375" style="5" customWidth="1"/>
    <col min="10252" max="10252" width="10" style="5" customWidth="1"/>
    <col min="10253" max="10253" width="9.5703125" style="5" customWidth="1"/>
    <col min="10254" max="10254" width="11.140625" style="5" customWidth="1"/>
    <col min="10255" max="10498" width="9.140625" style="5"/>
    <col min="10499" max="10499" width="9.85546875" style="5" customWidth="1"/>
    <col min="10500" max="10500" width="9.7109375" style="5" customWidth="1"/>
    <col min="10501" max="10501" width="8.42578125" style="5" customWidth="1"/>
    <col min="10502" max="10503" width="9.85546875" style="5" customWidth="1"/>
    <col min="10504" max="10504" width="11.42578125" style="5" customWidth="1"/>
    <col min="10505" max="10505" width="11.140625" style="5" bestFit="1" customWidth="1"/>
    <col min="10506" max="10506" width="9.5703125" style="5" customWidth="1"/>
    <col min="10507" max="10507" width="8.7109375" style="5" customWidth="1"/>
    <col min="10508" max="10508" width="10" style="5" customWidth="1"/>
    <col min="10509" max="10509" width="9.5703125" style="5" customWidth="1"/>
    <col min="10510" max="10510" width="11.140625" style="5" customWidth="1"/>
    <col min="10511" max="10754" width="9.140625" style="5"/>
    <col min="10755" max="10755" width="9.85546875" style="5" customWidth="1"/>
    <col min="10756" max="10756" width="9.7109375" style="5" customWidth="1"/>
    <col min="10757" max="10757" width="8.42578125" style="5" customWidth="1"/>
    <col min="10758" max="10759" width="9.85546875" style="5" customWidth="1"/>
    <col min="10760" max="10760" width="11.42578125" style="5" customWidth="1"/>
    <col min="10761" max="10761" width="11.140625" style="5" bestFit="1" customWidth="1"/>
    <col min="10762" max="10762" width="9.5703125" style="5" customWidth="1"/>
    <col min="10763" max="10763" width="8.7109375" style="5" customWidth="1"/>
    <col min="10764" max="10764" width="10" style="5" customWidth="1"/>
    <col min="10765" max="10765" width="9.5703125" style="5" customWidth="1"/>
    <col min="10766" max="10766" width="11.140625" style="5" customWidth="1"/>
    <col min="10767" max="11010" width="9.140625" style="5"/>
    <col min="11011" max="11011" width="9.85546875" style="5" customWidth="1"/>
    <col min="11012" max="11012" width="9.7109375" style="5" customWidth="1"/>
    <col min="11013" max="11013" width="8.42578125" style="5" customWidth="1"/>
    <col min="11014" max="11015" width="9.85546875" style="5" customWidth="1"/>
    <col min="11016" max="11016" width="11.42578125" style="5" customWidth="1"/>
    <col min="11017" max="11017" width="11.140625" style="5" bestFit="1" customWidth="1"/>
    <col min="11018" max="11018" width="9.5703125" style="5" customWidth="1"/>
    <col min="11019" max="11019" width="8.7109375" style="5" customWidth="1"/>
    <col min="11020" max="11020" width="10" style="5" customWidth="1"/>
    <col min="11021" max="11021" width="9.5703125" style="5" customWidth="1"/>
    <col min="11022" max="11022" width="11.140625" style="5" customWidth="1"/>
    <col min="11023" max="11266" width="9.140625" style="5"/>
    <col min="11267" max="11267" width="9.85546875" style="5" customWidth="1"/>
    <col min="11268" max="11268" width="9.7109375" style="5" customWidth="1"/>
    <col min="11269" max="11269" width="8.42578125" style="5" customWidth="1"/>
    <col min="11270" max="11271" width="9.85546875" style="5" customWidth="1"/>
    <col min="11272" max="11272" width="11.42578125" style="5" customWidth="1"/>
    <col min="11273" max="11273" width="11.140625" style="5" bestFit="1" customWidth="1"/>
    <col min="11274" max="11274" width="9.5703125" style="5" customWidth="1"/>
    <col min="11275" max="11275" width="8.7109375" style="5" customWidth="1"/>
    <col min="11276" max="11276" width="10" style="5" customWidth="1"/>
    <col min="11277" max="11277" width="9.5703125" style="5" customWidth="1"/>
    <col min="11278" max="11278" width="11.140625" style="5" customWidth="1"/>
    <col min="11279" max="11522" width="9.140625" style="5"/>
    <col min="11523" max="11523" width="9.85546875" style="5" customWidth="1"/>
    <col min="11524" max="11524" width="9.7109375" style="5" customWidth="1"/>
    <col min="11525" max="11525" width="8.42578125" style="5" customWidth="1"/>
    <col min="11526" max="11527" width="9.85546875" style="5" customWidth="1"/>
    <col min="11528" max="11528" width="11.42578125" style="5" customWidth="1"/>
    <col min="11529" max="11529" width="11.140625" style="5" bestFit="1" customWidth="1"/>
    <col min="11530" max="11530" width="9.5703125" style="5" customWidth="1"/>
    <col min="11531" max="11531" width="8.7109375" style="5" customWidth="1"/>
    <col min="11532" max="11532" width="10" style="5" customWidth="1"/>
    <col min="11533" max="11533" width="9.5703125" style="5" customWidth="1"/>
    <col min="11534" max="11534" width="11.140625" style="5" customWidth="1"/>
    <col min="11535" max="11778" width="9.140625" style="5"/>
    <col min="11779" max="11779" width="9.85546875" style="5" customWidth="1"/>
    <col min="11780" max="11780" width="9.7109375" style="5" customWidth="1"/>
    <col min="11781" max="11781" width="8.42578125" style="5" customWidth="1"/>
    <col min="11782" max="11783" width="9.85546875" style="5" customWidth="1"/>
    <col min="11784" max="11784" width="11.42578125" style="5" customWidth="1"/>
    <col min="11785" max="11785" width="11.140625" style="5" bestFit="1" customWidth="1"/>
    <col min="11786" max="11786" width="9.5703125" style="5" customWidth="1"/>
    <col min="11787" max="11787" width="8.7109375" style="5" customWidth="1"/>
    <col min="11788" max="11788" width="10" style="5" customWidth="1"/>
    <col min="11789" max="11789" width="9.5703125" style="5" customWidth="1"/>
    <col min="11790" max="11790" width="11.140625" style="5" customWidth="1"/>
    <col min="11791" max="12034" width="9.140625" style="5"/>
    <col min="12035" max="12035" width="9.85546875" style="5" customWidth="1"/>
    <col min="12036" max="12036" width="9.7109375" style="5" customWidth="1"/>
    <col min="12037" max="12037" width="8.42578125" style="5" customWidth="1"/>
    <col min="12038" max="12039" width="9.85546875" style="5" customWidth="1"/>
    <col min="12040" max="12040" width="11.42578125" style="5" customWidth="1"/>
    <col min="12041" max="12041" width="11.140625" style="5" bestFit="1" customWidth="1"/>
    <col min="12042" max="12042" width="9.5703125" style="5" customWidth="1"/>
    <col min="12043" max="12043" width="8.7109375" style="5" customWidth="1"/>
    <col min="12044" max="12044" width="10" style="5" customWidth="1"/>
    <col min="12045" max="12045" width="9.5703125" style="5" customWidth="1"/>
    <col min="12046" max="12046" width="11.140625" style="5" customWidth="1"/>
    <col min="12047" max="12290" width="9.140625" style="5"/>
    <col min="12291" max="12291" width="9.85546875" style="5" customWidth="1"/>
    <col min="12292" max="12292" width="9.7109375" style="5" customWidth="1"/>
    <col min="12293" max="12293" width="8.42578125" style="5" customWidth="1"/>
    <col min="12294" max="12295" width="9.85546875" style="5" customWidth="1"/>
    <col min="12296" max="12296" width="11.42578125" style="5" customWidth="1"/>
    <col min="12297" max="12297" width="11.140625" style="5" bestFit="1" customWidth="1"/>
    <col min="12298" max="12298" width="9.5703125" style="5" customWidth="1"/>
    <col min="12299" max="12299" width="8.7109375" style="5" customWidth="1"/>
    <col min="12300" max="12300" width="10" style="5" customWidth="1"/>
    <col min="12301" max="12301" width="9.5703125" style="5" customWidth="1"/>
    <col min="12302" max="12302" width="11.140625" style="5" customWidth="1"/>
    <col min="12303" max="12546" width="9.140625" style="5"/>
    <col min="12547" max="12547" width="9.85546875" style="5" customWidth="1"/>
    <col min="12548" max="12548" width="9.7109375" style="5" customWidth="1"/>
    <col min="12549" max="12549" width="8.42578125" style="5" customWidth="1"/>
    <col min="12550" max="12551" width="9.85546875" style="5" customWidth="1"/>
    <col min="12552" max="12552" width="11.42578125" style="5" customWidth="1"/>
    <col min="12553" max="12553" width="11.140625" style="5" bestFit="1" customWidth="1"/>
    <col min="12554" max="12554" width="9.5703125" style="5" customWidth="1"/>
    <col min="12555" max="12555" width="8.7109375" style="5" customWidth="1"/>
    <col min="12556" max="12556" width="10" style="5" customWidth="1"/>
    <col min="12557" max="12557" width="9.5703125" style="5" customWidth="1"/>
    <col min="12558" max="12558" width="11.140625" style="5" customWidth="1"/>
    <col min="12559" max="12802" width="9.140625" style="5"/>
    <col min="12803" max="12803" width="9.85546875" style="5" customWidth="1"/>
    <col min="12804" max="12804" width="9.7109375" style="5" customWidth="1"/>
    <col min="12805" max="12805" width="8.42578125" style="5" customWidth="1"/>
    <col min="12806" max="12807" width="9.85546875" style="5" customWidth="1"/>
    <col min="12808" max="12808" width="11.42578125" style="5" customWidth="1"/>
    <col min="12809" max="12809" width="11.140625" style="5" bestFit="1" customWidth="1"/>
    <col min="12810" max="12810" width="9.5703125" style="5" customWidth="1"/>
    <col min="12811" max="12811" width="8.7109375" style="5" customWidth="1"/>
    <col min="12812" max="12812" width="10" style="5" customWidth="1"/>
    <col min="12813" max="12813" width="9.5703125" style="5" customWidth="1"/>
    <col min="12814" max="12814" width="11.140625" style="5" customWidth="1"/>
    <col min="12815" max="13058" width="9.140625" style="5"/>
    <col min="13059" max="13059" width="9.85546875" style="5" customWidth="1"/>
    <col min="13060" max="13060" width="9.7109375" style="5" customWidth="1"/>
    <col min="13061" max="13061" width="8.42578125" style="5" customWidth="1"/>
    <col min="13062" max="13063" width="9.85546875" style="5" customWidth="1"/>
    <col min="13064" max="13064" width="11.42578125" style="5" customWidth="1"/>
    <col min="13065" max="13065" width="11.140625" style="5" bestFit="1" customWidth="1"/>
    <col min="13066" max="13066" width="9.5703125" style="5" customWidth="1"/>
    <col min="13067" max="13067" width="8.7109375" style="5" customWidth="1"/>
    <col min="13068" max="13068" width="10" style="5" customWidth="1"/>
    <col min="13069" max="13069" width="9.5703125" style="5" customWidth="1"/>
    <col min="13070" max="13070" width="11.140625" style="5" customWidth="1"/>
    <col min="13071" max="13314" width="9.140625" style="5"/>
    <col min="13315" max="13315" width="9.85546875" style="5" customWidth="1"/>
    <col min="13316" max="13316" width="9.7109375" style="5" customWidth="1"/>
    <col min="13317" max="13317" width="8.42578125" style="5" customWidth="1"/>
    <col min="13318" max="13319" width="9.85546875" style="5" customWidth="1"/>
    <col min="13320" max="13320" width="11.42578125" style="5" customWidth="1"/>
    <col min="13321" max="13321" width="11.140625" style="5" bestFit="1" customWidth="1"/>
    <col min="13322" max="13322" width="9.5703125" style="5" customWidth="1"/>
    <col min="13323" max="13323" width="8.7109375" style="5" customWidth="1"/>
    <col min="13324" max="13324" width="10" style="5" customWidth="1"/>
    <col min="13325" max="13325" width="9.5703125" style="5" customWidth="1"/>
    <col min="13326" max="13326" width="11.140625" style="5" customWidth="1"/>
    <col min="13327" max="13570" width="9.140625" style="5"/>
    <col min="13571" max="13571" width="9.85546875" style="5" customWidth="1"/>
    <col min="13572" max="13572" width="9.7109375" style="5" customWidth="1"/>
    <col min="13573" max="13573" width="8.42578125" style="5" customWidth="1"/>
    <col min="13574" max="13575" width="9.85546875" style="5" customWidth="1"/>
    <col min="13576" max="13576" width="11.42578125" style="5" customWidth="1"/>
    <col min="13577" max="13577" width="11.140625" style="5" bestFit="1" customWidth="1"/>
    <col min="13578" max="13578" width="9.5703125" style="5" customWidth="1"/>
    <col min="13579" max="13579" width="8.7109375" style="5" customWidth="1"/>
    <col min="13580" max="13580" width="10" style="5" customWidth="1"/>
    <col min="13581" max="13581" width="9.5703125" style="5" customWidth="1"/>
    <col min="13582" max="13582" width="11.140625" style="5" customWidth="1"/>
    <col min="13583" max="13826" width="9.140625" style="5"/>
    <col min="13827" max="13827" width="9.85546875" style="5" customWidth="1"/>
    <col min="13828" max="13828" width="9.7109375" style="5" customWidth="1"/>
    <col min="13829" max="13829" width="8.42578125" style="5" customWidth="1"/>
    <col min="13830" max="13831" width="9.85546875" style="5" customWidth="1"/>
    <col min="13832" max="13832" width="11.42578125" style="5" customWidth="1"/>
    <col min="13833" max="13833" width="11.140625" style="5" bestFit="1" customWidth="1"/>
    <col min="13834" max="13834" width="9.5703125" style="5" customWidth="1"/>
    <col min="13835" max="13835" width="8.7109375" style="5" customWidth="1"/>
    <col min="13836" max="13836" width="10" style="5" customWidth="1"/>
    <col min="13837" max="13837" width="9.5703125" style="5" customWidth="1"/>
    <col min="13838" max="13838" width="11.140625" style="5" customWidth="1"/>
    <col min="13839" max="14082" width="9.140625" style="5"/>
    <col min="14083" max="14083" width="9.85546875" style="5" customWidth="1"/>
    <col min="14084" max="14084" width="9.7109375" style="5" customWidth="1"/>
    <col min="14085" max="14085" width="8.42578125" style="5" customWidth="1"/>
    <col min="14086" max="14087" width="9.85546875" style="5" customWidth="1"/>
    <col min="14088" max="14088" width="11.42578125" style="5" customWidth="1"/>
    <col min="14089" max="14089" width="11.140625" style="5" bestFit="1" customWidth="1"/>
    <col min="14090" max="14090" width="9.5703125" style="5" customWidth="1"/>
    <col min="14091" max="14091" width="8.7109375" style="5" customWidth="1"/>
    <col min="14092" max="14092" width="10" style="5" customWidth="1"/>
    <col min="14093" max="14093" width="9.5703125" style="5" customWidth="1"/>
    <col min="14094" max="14094" width="11.140625" style="5" customWidth="1"/>
    <col min="14095" max="14338" width="9.140625" style="5"/>
    <col min="14339" max="14339" width="9.85546875" style="5" customWidth="1"/>
    <col min="14340" max="14340" width="9.7109375" style="5" customWidth="1"/>
    <col min="14341" max="14341" width="8.42578125" style="5" customWidth="1"/>
    <col min="14342" max="14343" width="9.85546875" style="5" customWidth="1"/>
    <col min="14344" max="14344" width="11.42578125" style="5" customWidth="1"/>
    <col min="14345" max="14345" width="11.140625" style="5" bestFit="1" customWidth="1"/>
    <col min="14346" max="14346" width="9.5703125" style="5" customWidth="1"/>
    <col min="14347" max="14347" width="8.7109375" style="5" customWidth="1"/>
    <col min="14348" max="14348" width="10" style="5" customWidth="1"/>
    <col min="14349" max="14349" width="9.5703125" style="5" customWidth="1"/>
    <col min="14350" max="14350" width="11.140625" style="5" customWidth="1"/>
    <col min="14351" max="14594" width="9.140625" style="5"/>
    <col min="14595" max="14595" width="9.85546875" style="5" customWidth="1"/>
    <col min="14596" max="14596" width="9.7109375" style="5" customWidth="1"/>
    <col min="14597" max="14597" width="8.42578125" style="5" customWidth="1"/>
    <col min="14598" max="14599" width="9.85546875" style="5" customWidth="1"/>
    <col min="14600" max="14600" width="11.42578125" style="5" customWidth="1"/>
    <col min="14601" max="14601" width="11.140625" style="5" bestFit="1" customWidth="1"/>
    <col min="14602" max="14602" width="9.5703125" style="5" customWidth="1"/>
    <col min="14603" max="14603" width="8.7109375" style="5" customWidth="1"/>
    <col min="14604" max="14604" width="10" style="5" customWidth="1"/>
    <col min="14605" max="14605" width="9.5703125" style="5" customWidth="1"/>
    <col min="14606" max="14606" width="11.140625" style="5" customWidth="1"/>
    <col min="14607" max="14850" width="9.140625" style="5"/>
    <col min="14851" max="14851" width="9.85546875" style="5" customWidth="1"/>
    <col min="14852" max="14852" width="9.7109375" style="5" customWidth="1"/>
    <col min="14853" max="14853" width="8.42578125" style="5" customWidth="1"/>
    <col min="14854" max="14855" width="9.85546875" style="5" customWidth="1"/>
    <col min="14856" max="14856" width="11.42578125" style="5" customWidth="1"/>
    <col min="14857" max="14857" width="11.140625" style="5" bestFit="1" customWidth="1"/>
    <col min="14858" max="14858" width="9.5703125" style="5" customWidth="1"/>
    <col min="14859" max="14859" width="8.7109375" style="5" customWidth="1"/>
    <col min="14860" max="14860" width="10" style="5" customWidth="1"/>
    <col min="14861" max="14861" width="9.5703125" style="5" customWidth="1"/>
    <col min="14862" max="14862" width="11.140625" style="5" customWidth="1"/>
    <col min="14863" max="15106" width="9.140625" style="5"/>
    <col min="15107" max="15107" width="9.85546875" style="5" customWidth="1"/>
    <col min="15108" max="15108" width="9.7109375" style="5" customWidth="1"/>
    <col min="15109" max="15109" width="8.42578125" style="5" customWidth="1"/>
    <col min="15110" max="15111" width="9.85546875" style="5" customWidth="1"/>
    <col min="15112" max="15112" width="11.42578125" style="5" customWidth="1"/>
    <col min="15113" max="15113" width="11.140625" style="5" bestFit="1" customWidth="1"/>
    <col min="15114" max="15114" width="9.5703125" style="5" customWidth="1"/>
    <col min="15115" max="15115" width="8.7109375" style="5" customWidth="1"/>
    <col min="15116" max="15116" width="10" style="5" customWidth="1"/>
    <col min="15117" max="15117" width="9.5703125" style="5" customWidth="1"/>
    <col min="15118" max="15118" width="11.140625" style="5" customWidth="1"/>
    <col min="15119" max="15362" width="9.140625" style="5"/>
    <col min="15363" max="15363" width="9.85546875" style="5" customWidth="1"/>
    <col min="15364" max="15364" width="9.7109375" style="5" customWidth="1"/>
    <col min="15365" max="15365" width="8.42578125" style="5" customWidth="1"/>
    <col min="15366" max="15367" width="9.85546875" style="5" customWidth="1"/>
    <col min="15368" max="15368" width="11.42578125" style="5" customWidth="1"/>
    <col min="15369" max="15369" width="11.140625" style="5" bestFit="1" customWidth="1"/>
    <col min="15370" max="15370" width="9.5703125" style="5" customWidth="1"/>
    <col min="15371" max="15371" width="8.7109375" style="5" customWidth="1"/>
    <col min="15372" max="15372" width="10" style="5" customWidth="1"/>
    <col min="15373" max="15373" width="9.5703125" style="5" customWidth="1"/>
    <col min="15374" max="15374" width="11.140625" style="5" customWidth="1"/>
    <col min="15375" max="15618" width="9.140625" style="5"/>
    <col min="15619" max="15619" width="9.85546875" style="5" customWidth="1"/>
    <col min="15620" max="15620" width="9.7109375" style="5" customWidth="1"/>
    <col min="15621" max="15621" width="8.42578125" style="5" customWidth="1"/>
    <col min="15622" max="15623" width="9.85546875" style="5" customWidth="1"/>
    <col min="15624" max="15624" width="11.42578125" style="5" customWidth="1"/>
    <col min="15625" max="15625" width="11.140625" style="5" bestFit="1" customWidth="1"/>
    <col min="15626" max="15626" width="9.5703125" style="5" customWidth="1"/>
    <col min="15627" max="15627" width="8.7109375" style="5" customWidth="1"/>
    <col min="15628" max="15628" width="10" style="5" customWidth="1"/>
    <col min="15629" max="15629" width="9.5703125" style="5" customWidth="1"/>
    <col min="15630" max="15630" width="11.140625" style="5" customWidth="1"/>
    <col min="15631" max="15874" width="9.140625" style="5"/>
    <col min="15875" max="15875" width="9.85546875" style="5" customWidth="1"/>
    <col min="15876" max="15876" width="9.7109375" style="5" customWidth="1"/>
    <col min="15877" max="15877" width="8.42578125" style="5" customWidth="1"/>
    <col min="15878" max="15879" width="9.85546875" style="5" customWidth="1"/>
    <col min="15880" max="15880" width="11.42578125" style="5" customWidth="1"/>
    <col min="15881" max="15881" width="11.140625" style="5" bestFit="1" customWidth="1"/>
    <col min="15882" max="15882" width="9.5703125" style="5" customWidth="1"/>
    <col min="15883" max="15883" width="8.7109375" style="5" customWidth="1"/>
    <col min="15884" max="15884" width="10" style="5" customWidth="1"/>
    <col min="15885" max="15885" width="9.5703125" style="5" customWidth="1"/>
    <col min="15886" max="15886" width="11.140625" style="5" customWidth="1"/>
    <col min="15887" max="16130" width="9.140625" style="5"/>
    <col min="16131" max="16131" width="9.85546875" style="5" customWidth="1"/>
    <col min="16132" max="16132" width="9.7109375" style="5" customWidth="1"/>
    <col min="16133" max="16133" width="8.42578125" style="5" customWidth="1"/>
    <col min="16134" max="16135" width="9.85546875" style="5" customWidth="1"/>
    <col min="16136" max="16136" width="11.42578125" style="5" customWidth="1"/>
    <col min="16137" max="16137" width="11.140625" style="5" bestFit="1" customWidth="1"/>
    <col min="16138" max="16138" width="9.5703125" style="5" customWidth="1"/>
    <col min="16139" max="16139" width="8.7109375" style="5" customWidth="1"/>
    <col min="16140" max="16140" width="10" style="5" customWidth="1"/>
    <col min="16141" max="16141" width="9.5703125" style="5" customWidth="1"/>
    <col min="16142" max="16142" width="11.140625" style="5" customWidth="1"/>
    <col min="16143" max="16384" width="9.140625" style="5"/>
  </cols>
  <sheetData>
    <row r="1" spans="1:14" ht="13.5" thickBot="1" x14ac:dyDescent="0.25"/>
    <row r="2" spans="1:14" ht="13.5" customHeight="1" thickBot="1" x14ac:dyDescent="0.3">
      <c r="A2" s="6"/>
      <c r="B2" s="7"/>
      <c r="C2" s="301" t="s">
        <v>156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3.5" customHeight="1" thickBot="1" x14ac:dyDescent="0.25">
      <c r="A3" s="8"/>
      <c r="B3" s="9"/>
      <c r="C3" s="303" t="s">
        <v>157</v>
      </c>
      <c r="D3" s="303"/>
      <c r="E3" s="303"/>
      <c r="F3" s="303"/>
      <c r="G3" s="303"/>
      <c r="H3" s="304"/>
      <c r="I3" s="303" t="s">
        <v>158</v>
      </c>
      <c r="J3" s="303"/>
      <c r="K3" s="303"/>
      <c r="L3" s="303"/>
      <c r="M3" s="303"/>
      <c r="N3" s="304"/>
    </row>
    <row r="4" spans="1:14" ht="90" thickBot="1" x14ac:dyDescent="0.25">
      <c r="A4" s="8"/>
      <c r="B4" s="10"/>
      <c r="C4" s="11" t="s">
        <v>159</v>
      </c>
      <c r="D4" s="11" t="s">
        <v>160</v>
      </c>
      <c r="E4" s="11" t="s">
        <v>161</v>
      </c>
      <c r="F4" s="11" t="s">
        <v>162</v>
      </c>
      <c r="G4" s="12" t="s">
        <v>163</v>
      </c>
      <c r="H4" s="13" t="s">
        <v>164</v>
      </c>
      <c r="I4" s="11" t="s">
        <v>165</v>
      </c>
      <c r="J4" s="11" t="s">
        <v>160</v>
      </c>
      <c r="K4" s="11" t="s">
        <v>161</v>
      </c>
      <c r="L4" s="11" t="s">
        <v>166</v>
      </c>
      <c r="M4" s="12" t="s">
        <v>163</v>
      </c>
      <c r="N4" s="13" t="s">
        <v>164</v>
      </c>
    </row>
    <row r="5" spans="1:14" ht="26.25" thickBot="1" x14ac:dyDescent="0.25">
      <c r="A5" s="8"/>
      <c r="B5" s="14"/>
      <c r="C5" s="15" t="s">
        <v>167</v>
      </c>
      <c r="D5" s="16" t="s">
        <v>168</v>
      </c>
      <c r="E5" s="16" t="s">
        <v>169</v>
      </c>
      <c r="F5" s="15" t="s">
        <v>170</v>
      </c>
      <c r="G5" s="17" t="s">
        <v>171</v>
      </c>
      <c r="H5" s="18" t="s">
        <v>172</v>
      </c>
      <c r="I5" s="15" t="s">
        <v>173</v>
      </c>
      <c r="J5" s="16" t="s">
        <v>168</v>
      </c>
      <c r="K5" s="16" t="s">
        <v>38</v>
      </c>
      <c r="L5" s="15" t="s">
        <v>174</v>
      </c>
      <c r="M5" s="17" t="s">
        <v>171</v>
      </c>
      <c r="N5" s="18" t="s">
        <v>172</v>
      </c>
    </row>
    <row r="6" spans="1:14" x14ac:dyDescent="0.2">
      <c r="A6" s="305" t="s">
        <v>175</v>
      </c>
      <c r="B6" s="19" t="s">
        <v>126</v>
      </c>
      <c r="C6" s="20">
        <v>275.065</v>
      </c>
      <c r="D6" s="20">
        <v>53.201999999999998</v>
      </c>
      <c r="E6" s="21">
        <f>D6/C6*1000</f>
        <v>193.41610164870121</v>
      </c>
      <c r="F6" s="22">
        <f>H6/C6</f>
        <v>715.33625706651151</v>
      </c>
      <c r="G6" s="23">
        <f>H6/D6</f>
        <v>3698.4317798203078</v>
      </c>
      <c r="H6" s="24">
        <v>196763.96755</v>
      </c>
      <c r="I6" s="20">
        <v>1913.0139999999999</v>
      </c>
      <c r="J6" s="20">
        <v>310.11900000000003</v>
      </c>
      <c r="K6" s="25">
        <f>J6/I6*1000</f>
        <v>162.11015706105655</v>
      </c>
      <c r="L6" s="26">
        <f t="shared" ref="L6:L24" si="0">N6/I6</f>
        <v>597.72768534365161</v>
      </c>
      <c r="M6" s="26">
        <f>N6/J6</f>
        <v>3687.1698614080406</v>
      </c>
      <c r="N6" s="27">
        <v>1143461.4302500002</v>
      </c>
    </row>
    <row r="7" spans="1:14" x14ac:dyDescent="0.2">
      <c r="A7" s="306"/>
      <c r="B7" s="28" t="s">
        <v>127</v>
      </c>
      <c r="C7" s="29">
        <v>50.409000000000006</v>
      </c>
      <c r="D7" s="29">
        <v>10.655000000000001</v>
      </c>
      <c r="E7" s="30">
        <f t="shared" ref="E7:E24" si="1">D7/C7*1000</f>
        <v>211.37098533991946</v>
      </c>
      <c r="F7" s="31">
        <f t="shared" ref="F7:F24" si="2">H7/C7</f>
        <v>1011.7176750183497</v>
      </c>
      <c r="G7" s="32">
        <f t="shared" ref="G7:G24" si="3">H7/D7</f>
        <v>4786.4548362271225</v>
      </c>
      <c r="H7" s="33">
        <v>50999.67628</v>
      </c>
      <c r="I7" s="29">
        <v>296.79199999999997</v>
      </c>
      <c r="J7" s="29">
        <v>53.564999999999998</v>
      </c>
      <c r="K7" s="34">
        <f t="shared" ref="K7:K24" si="4">J7/I7*1000</f>
        <v>180.47993207364081</v>
      </c>
      <c r="L7" s="35">
        <f t="shared" si="0"/>
        <v>663.27354841100839</v>
      </c>
      <c r="M7" s="35">
        <f t="shared" ref="M7:M24" si="5">N7/J7</f>
        <v>3675.0542888079904</v>
      </c>
      <c r="N7" s="33">
        <v>196854.28297999999</v>
      </c>
    </row>
    <row r="8" spans="1:14" x14ac:dyDescent="0.2">
      <c r="A8" s="306"/>
      <c r="B8" s="28" t="s">
        <v>176</v>
      </c>
      <c r="C8" s="29">
        <v>26.561999999999998</v>
      </c>
      <c r="D8" s="29">
        <v>6.4729999999999999</v>
      </c>
      <c r="E8" s="30">
        <f t="shared" si="1"/>
        <v>243.69399894586252</v>
      </c>
      <c r="F8" s="31">
        <f t="shared" si="2"/>
        <v>780.34245124614108</v>
      </c>
      <c r="G8" s="32">
        <f t="shared" si="3"/>
        <v>3202.1406133168543</v>
      </c>
      <c r="H8" s="33">
        <v>20727.456189999997</v>
      </c>
      <c r="I8" s="29">
        <v>76.381</v>
      </c>
      <c r="J8" s="29">
        <v>12.673999999999999</v>
      </c>
      <c r="K8" s="34">
        <f t="shared" si="4"/>
        <v>165.93131799793142</v>
      </c>
      <c r="L8" s="35">
        <f t="shared" si="0"/>
        <v>540.45092221887637</v>
      </c>
      <c r="M8" s="35">
        <f t="shared" si="5"/>
        <v>3257.0760525485248</v>
      </c>
      <c r="N8" s="33">
        <v>41280.18189</v>
      </c>
    </row>
    <row r="9" spans="1:14" x14ac:dyDescent="0.2">
      <c r="A9" s="306"/>
      <c r="B9" s="28" t="s">
        <v>177</v>
      </c>
      <c r="C9" s="29">
        <v>43.015999999999991</v>
      </c>
      <c r="D9" s="29">
        <v>15.582000000000001</v>
      </c>
      <c r="E9" s="30">
        <f t="shared" si="1"/>
        <v>362.23730704854017</v>
      </c>
      <c r="F9" s="31">
        <f t="shared" si="2"/>
        <v>1367.6887967267996</v>
      </c>
      <c r="G9" s="32">
        <f t="shared" si="3"/>
        <v>3775.6707277628029</v>
      </c>
      <c r="H9" s="33">
        <v>58832.501279999997</v>
      </c>
      <c r="I9" s="29">
        <v>64.900999999999996</v>
      </c>
      <c r="J9" s="29">
        <v>9.91</v>
      </c>
      <c r="K9" s="34">
        <f t="shared" si="4"/>
        <v>152.69410332660516</v>
      </c>
      <c r="L9" s="35">
        <f t="shared" si="0"/>
        <v>565.34708895086362</v>
      </c>
      <c r="M9" s="35">
        <f t="shared" si="5"/>
        <v>3702.4814752774973</v>
      </c>
      <c r="N9" s="33">
        <v>36691.591419999997</v>
      </c>
    </row>
    <row r="10" spans="1:14" x14ac:dyDescent="0.2">
      <c r="A10" s="306"/>
      <c r="B10" s="28" t="s">
        <v>178</v>
      </c>
      <c r="C10" s="29">
        <v>27.47</v>
      </c>
      <c r="D10" s="29">
        <v>9.6760000000000002</v>
      </c>
      <c r="E10" s="30">
        <f t="shared" si="1"/>
        <v>352.23880597014926</v>
      </c>
      <c r="F10" s="31">
        <f t="shared" si="2"/>
        <v>1315.517281761922</v>
      </c>
      <c r="G10" s="32">
        <f t="shared" si="3"/>
        <v>3734.7312660190159</v>
      </c>
      <c r="H10" s="33">
        <v>36137.259729999998</v>
      </c>
      <c r="I10" s="29">
        <v>181.38800000000001</v>
      </c>
      <c r="J10" s="29">
        <v>34.996000000000002</v>
      </c>
      <c r="K10" s="34">
        <f t="shared" si="4"/>
        <v>192.93448298674664</v>
      </c>
      <c r="L10" s="35">
        <f t="shared" si="0"/>
        <v>720.32131563278722</v>
      </c>
      <c r="M10" s="35">
        <f t="shared" si="5"/>
        <v>3733.5021945365183</v>
      </c>
      <c r="N10" s="33">
        <v>130657.6428</v>
      </c>
    </row>
    <row r="11" spans="1:14" x14ac:dyDescent="0.2">
      <c r="A11" s="306"/>
      <c r="B11" s="28" t="s">
        <v>128</v>
      </c>
      <c r="C11" s="29">
        <v>2092.83</v>
      </c>
      <c r="D11" s="29">
        <v>601.27499999999998</v>
      </c>
      <c r="E11" s="30">
        <f t="shared" si="1"/>
        <v>287.30236091799145</v>
      </c>
      <c r="F11" s="31">
        <f t="shared" si="2"/>
        <v>1065.540326524371</v>
      </c>
      <c r="G11" s="32">
        <f t="shared" si="3"/>
        <v>3708.7767852646452</v>
      </c>
      <c r="H11" s="33">
        <v>2229994.7615599995</v>
      </c>
      <c r="I11" s="29">
        <v>2356.3110000000001</v>
      </c>
      <c r="J11" s="29">
        <v>399.29199999999997</v>
      </c>
      <c r="K11" s="34">
        <f t="shared" si="4"/>
        <v>169.45640876777298</v>
      </c>
      <c r="L11" s="35">
        <f t="shared" si="0"/>
        <v>629.96984524114168</v>
      </c>
      <c r="M11" s="35">
        <f t="shared" si="5"/>
        <v>3717.5923284463502</v>
      </c>
      <c r="N11" s="33">
        <v>1484404.87601</v>
      </c>
    </row>
    <row r="12" spans="1:14" x14ac:dyDescent="0.2">
      <c r="A12" s="306"/>
      <c r="B12" s="28" t="s">
        <v>129</v>
      </c>
      <c r="C12" s="29">
        <v>1128.3870000000002</v>
      </c>
      <c r="D12" s="29">
        <v>316.54300000000001</v>
      </c>
      <c r="E12" s="30">
        <f t="shared" si="1"/>
        <v>280.52698232078177</v>
      </c>
      <c r="F12" s="31">
        <f t="shared" si="2"/>
        <v>1041.9623643395394</v>
      </c>
      <c r="G12" s="32">
        <f t="shared" si="3"/>
        <v>3714.3035429941583</v>
      </c>
      <c r="H12" s="33">
        <v>1175736.7864099999</v>
      </c>
      <c r="I12" s="29">
        <v>1356.3780000000002</v>
      </c>
      <c r="J12" s="29">
        <v>224.40300000000002</v>
      </c>
      <c r="K12" s="34">
        <f t="shared" si="4"/>
        <v>165.44281903717106</v>
      </c>
      <c r="L12" s="35">
        <f t="shared" si="0"/>
        <v>608.01431502132891</v>
      </c>
      <c r="M12" s="35">
        <f t="shared" si="5"/>
        <v>3675.0722609769032</v>
      </c>
      <c r="N12" s="33">
        <v>824697.2405800001</v>
      </c>
    </row>
    <row r="13" spans="1:14" x14ac:dyDescent="0.2">
      <c r="A13" s="306"/>
      <c r="B13" s="28" t="s">
        <v>130</v>
      </c>
      <c r="C13" s="29">
        <v>1544.8919999999998</v>
      </c>
      <c r="D13" s="29">
        <v>369.47699999999998</v>
      </c>
      <c r="E13" s="30">
        <f t="shared" si="1"/>
        <v>239.16040732944441</v>
      </c>
      <c r="F13" s="31">
        <f t="shared" si="2"/>
        <v>888.8486380666094</v>
      </c>
      <c r="G13" s="32">
        <f t="shared" si="3"/>
        <v>3716.5375656942119</v>
      </c>
      <c r="H13" s="33">
        <v>1373175.1501600002</v>
      </c>
      <c r="I13" s="29">
        <v>2437.3520000000003</v>
      </c>
      <c r="J13" s="29">
        <v>401.48900000000003</v>
      </c>
      <c r="K13" s="34">
        <f t="shared" si="4"/>
        <v>164.7234375666707</v>
      </c>
      <c r="L13" s="35">
        <f t="shared" si="0"/>
        <v>610.4046566888984</v>
      </c>
      <c r="M13" s="35">
        <f t="shared" si="5"/>
        <v>3705.6333069897305</v>
      </c>
      <c r="N13" s="33">
        <v>1487771.01079</v>
      </c>
    </row>
    <row r="14" spans="1:14" x14ac:dyDescent="0.2">
      <c r="A14" s="306"/>
      <c r="B14" s="28" t="s">
        <v>131</v>
      </c>
      <c r="C14" s="29">
        <v>1983.9029999999998</v>
      </c>
      <c r="D14" s="29">
        <v>449.899</v>
      </c>
      <c r="E14" s="30">
        <f t="shared" si="1"/>
        <v>226.77469614189809</v>
      </c>
      <c r="F14" s="31">
        <f t="shared" si="2"/>
        <v>835.34719389506461</v>
      </c>
      <c r="G14" s="32">
        <f t="shared" si="3"/>
        <v>3683.5996612795316</v>
      </c>
      <c r="H14" s="33">
        <v>1657247.8040100001</v>
      </c>
      <c r="I14" s="29">
        <v>3721.9219999999996</v>
      </c>
      <c r="J14" s="29">
        <v>609.16399999999999</v>
      </c>
      <c r="K14" s="34">
        <f t="shared" si="4"/>
        <v>163.66920102033305</v>
      </c>
      <c r="L14" s="35">
        <f t="shared" si="0"/>
        <v>601.85843400264707</v>
      </c>
      <c r="M14" s="35">
        <f t="shared" si="5"/>
        <v>3677.2858317300434</v>
      </c>
      <c r="N14" s="33">
        <v>2240070.1464</v>
      </c>
    </row>
    <row r="15" spans="1:14" x14ac:dyDescent="0.2">
      <c r="A15" s="306"/>
      <c r="B15" s="28" t="s">
        <v>132</v>
      </c>
      <c r="C15" s="29">
        <v>1735.413</v>
      </c>
      <c r="D15" s="29">
        <v>429.85299999999995</v>
      </c>
      <c r="E15" s="30">
        <f t="shared" si="1"/>
        <v>247.69492910333156</v>
      </c>
      <c r="F15" s="31">
        <f t="shared" si="2"/>
        <v>917.03350679060259</v>
      </c>
      <c r="G15" s="32">
        <f t="shared" si="3"/>
        <v>3702.2700065371187</v>
      </c>
      <c r="H15" s="33">
        <v>1591431.8691199999</v>
      </c>
      <c r="I15" s="29">
        <v>3669.7039999999997</v>
      </c>
      <c r="J15" s="29">
        <v>607.36400000000003</v>
      </c>
      <c r="K15" s="34">
        <f t="shared" si="4"/>
        <v>165.50762677316754</v>
      </c>
      <c r="L15" s="35">
        <f t="shared" si="0"/>
        <v>611.4012979330214</v>
      </c>
      <c r="M15" s="35">
        <f t="shared" si="5"/>
        <v>3694.0974253166146</v>
      </c>
      <c r="N15" s="33">
        <v>2243661.7886300003</v>
      </c>
    </row>
    <row r="16" spans="1:14" x14ac:dyDescent="0.2">
      <c r="A16" s="306"/>
      <c r="B16" s="28" t="s">
        <v>133</v>
      </c>
      <c r="C16" s="29">
        <v>227.995</v>
      </c>
      <c r="D16" s="29">
        <v>72.727999999999994</v>
      </c>
      <c r="E16" s="30">
        <f t="shared" si="1"/>
        <v>318.9894515230597</v>
      </c>
      <c r="F16" s="31">
        <f t="shared" si="2"/>
        <v>1147.2722333384504</v>
      </c>
      <c r="G16" s="32">
        <f t="shared" si="3"/>
        <v>3596.583610713893</v>
      </c>
      <c r="H16" s="33">
        <v>261572.33283999999</v>
      </c>
      <c r="I16" s="29">
        <v>545.44600000000003</v>
      </c>
      <c r="J16" s="29">
        <v>106.584</v>
      </c>
      <c r="K16" s="34">
        <f t="shared" si="4"/>
        <v>195.40706137729492</v>
      </c>
      <c r="L16" s="35">
        <f t="shared" si="0"/>
        <v>700.20648782830926</v>
      </c>
      <c r="M16" s="35">
        <f t="shared" si="5"/>
        <v>3583.3223369361258</v>
      </c>
      <c r="N16" s="33">
        <v>381924.82796000002</v>
      </c>
    </row>
    <row r="17" spans="1:14" x14ac:dyDescent="0.2">
      <c r="A17" s="306"/>
      <c r="B17" s="28" t="s">
        <v>134</v>
      </c>
      <c r="C17" s="29">
        <v>2821.1619999999998</v>
      </c>
      <c r="D17" s="29">
        <v>767.26</v>
      </c>
      <c r="E17" s="30">
        <f t="shared" si="1"/>
        <v>271.96594878280655</v>
      </c>
      <c r="F17" s="31">
        <f t="shared" si="2"/>
        <v>1005.7564997472673</v>
      </c>
      <c r="G17" s="32">
        <f t="shared" si="3"/>
        <v>3698.0971487370643</v>
      </c>
      <c r="H17" s="33">
        <v>2837402.01834</v>
      </c>
      <c r="I17" s="29">
        <v>4653.5169999999998</v>
      </c>
      <c r="J17" s="29">
        <v>786.64499999999998</v>
      </c>
      <c r="K17" s="34">
        <f t="shared" si="4"/>
        <v>169.04311298314803</v>
      </c>
      <c r="L17" s="35">
        <f t="shared" si="0"/>
        <v>624.47548754844991</v>
      </c>
      <c r="M17" s="35">
        <f t="shared" si="5"/>
        <v>3694.1788194039241</v>
      </c>
      <c r="N17" s="33">
        <v>2906007.29739</v>
      </c>
    </row>
    <row r="18" spans="1:14" x14ac:dyDescent="0.2">
      <c r="A18" s="306"/>
      <c r="B18" s="28" t="s">
        <v>135</v>
      </c>
      <c r="C18" s="29">
        <v>7287.0519999999997</v>
      </c>
      <c r="D18" s="29">
        <v>1556.1399999999999</v>
      </c>
      <c r="E18" s="30">
        <f t="shared" si="1"/>
        <v>213.54863393317353</v>
      </c>
      <c r="F18" s="31">
        <f t="shared" si="2"/>
        <v>793.15655450516886</v>
      </c>
      <c r="G18" s="32">
        <f t="shared" si="3"/>
        <v>3714.1729258421478</v>
      </c>
      <c r="H18" s="33">
        <v>5779773.0568199996</v>
      </c>
      <c r="I18" s="29">
        <v>10654.955</v>
      </c>
      <c r="J18" s="29">
        <v>1722.4050000000002</v>
      </c>
      <c r="K18" s="34">
        <f t="shared" si="4"/>
        <v>161.6529586469394</v>
      </c>
      <c r="L18" s="35">
        <f t="shared" si="0"/>
        <v>596.07693126718971</v>
      </c>
      <c r="M18" s="35">
        <f t="shared" si="5"/>
        <v>3687.3864620632194</v>
      </c>
      <c r="N18" s="33">
        <v>6351172.8791899998</v>
      </c>
    </row>
    <row r="19" spans="1:14" x14ac:dyDescent="0.2">
      <c r="A19" s="306"/>
      <c r="B19" s="28" t="s">
        <v>136</v>
      </c>
      <c r="C19" s="29">
        <v>6549.7970000000005</v>
      </c>
      <c r="D19" s="29">
        <v>1674.7189999999998</v>
      </c>
      <c r="E19" s="30">
        <f t="shared" si="1"/>
        <v>255.69021452115231</v>
      </c>
      <c r="F19" s="31">
        <f t="shared" si="2"/>
        <v>939.50212976676994</v>
      </c>
      <c r="G19" s="32">
        <f t="shared" si="3"/>
        <v>3674.3765557326342</v>
      </c>
      <c r="H19" s="33">
        <v>6153548.2310400009</v>
      </c>
      <c r="I19" s="29">
        <v>8885.07</v>
      </c>
      <c r="J19" s="29">
        <v>1504.4850000000001</v>
      </c>
      <c r="K19" s="34">
        <f t="shared" si="4"/>
        <v>169.32730974544941</v>
      </c>
      <c r="L19" s="35">
        <f t="shared" si="0"/>
        <v>615.92778721045534</v>
      </c>
      <c r="M19" s="35">
        <f t="shared" si="5"/>
        <v>3637.4982165392139</v>
      </c>
      <c r="N19" s="33">
        <v>5472561.5043099998</v>
      </c>
    </row>
    <row r="20" spans="1:14" x14ac:dyDescent="0.2">
      <c r="A20" s="306"/>
      <c r="B20" s="28" t="s">
        <v>137</v>
      </c>
      <c r="C20" s="29">
        <v>5905.2209999999995</v>
      </c>
      <c r="D20" s="29">
        <v>1377.453</v>
      </c>
      <c r="E20" s="30">
        <f t="shared" si="1"/>
        <v>233.26019466502609</v>
      </c>
      <c r="F20" s="31">
        <f t="shared" si="2"/>
        <v>820.76551678082853</v>
      </c>
      <c r="G20" s="32">
        <f t="shared" si="3"/>
        <v>3518.6694324742843</v>
      </c>
      <c r="H20" s="33">
        <v>4846801.7657700004</v>
      </c>
      <c r="I20" s="29">
        <v>8575.268</v>
      </c>
      <c r="J20" s="29">
        <v>1412.6579999999999</v>
      </c>
      <c r="K20" s="34">
        <f t="shared" si="4"/>
        <v>164.73630911593665</v>
      </c>
      <c r="L20" s="35">
        <f t="shared" si="0"/>
        <v>581.76584842829391</v>
      </c>
      <c r="M20" s="35">
        <f t="shared" si="5"/>
        <v>3531.4974066759255</v>
      </c>
      <c r="N20" s="33">
        <v>4988798.0635199994</v>
      </c>
    </row>
    <row r="21" spans="1:14" x14ac:dyDescent="0.2">
      <c r="A21" s="306"/>
      <c r="B21" s="28" t="s">
        <v>138</v>
      </c>
      <c r="C21" s="29">
        <v>6528.3940000000002</v>
      </c>
      <c r="D21" s="29">
        <v>1650.4539999999997</v>
      </c>
      <c r="E21" s="30">
        <f t="shared" si="1"/>
        <v>252.81164096407167</v>
      </c>
      <c r="F21" s="31">
        <f t="shared" si="2"/>
        <v>931.10833626922647</v>
      </c>
      <c r="G21" s="32">
        <f t="shared" si="3"/>
        <v>3683.0121141516224</v>
      </c>
      <c r="H21" s="33">
        <v>6078642.0758500006</v>
      </c>
      <c r="I21" s="29">
        <v>6605.2470000000003</v>
      </c>
      <c r="J21" s="29">
        <v>1106.7370000000001</v>
      </c>
      <c r="K21" s="34">
        <f t="shared" si="4"/>
        <v>167.55421863860656</v>
      </c>
      <c r="L21" s="35">
        <f t="shared" si="0"/>
        <v>621.58437328990124</v>
      </c>
      <c r="M21" s="35">
        <f t="shared" si="5"/>
        <v>3709.7506606537954</v>
      </c>
      <c r="N21" s="33">
        <v>4105718.3169200001</v>
      </c>
    </row>
    <row r="22" spans="1:14" x14ac:dyDescent="0.2">
      <c r="A22" s="306"/>
      <c r="B22" s="28" t="s">
        <v>139</v>
      </c>
      <c r="C22" s="29">
        <v>9229.387999999999</v>
      </c>
      <c r="D22" s="29">
        <v>2267.2579999999998</v>
      </c>
      <c r="E22" s="30">
        <f t="shared" si="1"/>
        <v>245.65637504891981</v>
      </c>
      <c r="F22" s="31">
        <f t="shared" si="2"/>
        <v>912.61602573756795</v>
      </c>
      <c r="G22" s="32">
        <f t="shared" si="3"/>
        <v>3715.010553077771</v>
      </c>
      <c r="H22" s="33">
        <v>8422887.3965499997</v>
      </c>
      <c r="I22" s="29">
        <v>7854.1930000000002</v>
      </c>
      <c r="J22" s="29">
        <v>1310.9590000000001</v>
      </c>
      <c r="K22" s="34">
        <f t="shared" si="4"/>
        <v>166.91199210409013</v>
      </c>
      <c r="L22" s="35">
        <f t="shared" si="0"/>
        <v>617.49064685448911</v>
      </c>
      <c r="M22" s="35">
        <f t="shared" si="5"/>
        <v>3699.4983947552901</v>
      </c>
      <c r="N22" s="33">
        <v>4849890.7160900002</v>
      </c>
    </row>
    <row r="23" spans="1:14" ht="13.5" thickBot="1" x14ac:dyDescent="0.25">
      <c r="A23" s="306"/>
      <c r="B23" s="36" t="s">
        <v>140</v>
      </c>
      <c r="C23" s="29">
        <v>6560.9050000000007</v>
      </c>
      <c r="D23" s="29">
        <v>1386.1369999999997</v>
      </c>
      <c r="E23" s="37">
        <f t="shared" si="1"/>
        <v>211.27222540183095</v>
      </c>
      <c r="F23" s="38">
        <f t="shared" si="2"/>
        <v>777.17657693565138</v>
      </c>
      <c r="G23" s="39">
        <f t="shared" si="3"/>
        <v>3678.5553588858829</v>
      </c>
      <c r="H23" s="33">
        <v>5098981.6895000003</v>
      </c>
      <c r="I23" s="29">
        <v>3747.6109999999999</v>
      </c>
      <c r="J23" s="29">
        <v>575.43999999999994</v>
      </c>
      <c r="K23" s="40">
        <f t="shared" si="4"/>
        <v>153.54848728963597</v>
      </c>
      <c r="L23" s="41">
        <f t="shared" si="0"/>
        <v>560.70515107624567</v>
      </c>
      <c r="M23" s="41">
        <f t="shared" si="5"/>
        <v>3651.6488112227166</v>
      </c>
      <c r="N23" s="33">
        <v>2101304.7919299998</v>
      </c>
    </row>
    <row r="24" spans="1:14" ht="15.75" customHeight="1" thickBot="1" x14ac:dyDescent="0.25">
      <c r="A24" s="307"/>
      <c r="B24" s="42" t="s">
        <v>179</v>
      </c>
      <c r="C24" s="43">
        <f>C6+C7+C8+C9+C10+C11+C12+C13+C14+C15+C16+C17+C18+C19+C20+C21+C22+C23</f>
        <v>54017.860999999997</v>
      </c>
      <c r="D24" s="43">
        <f>D6+D7+D8+D9+D10+D11+D12+D13+D14+D15+D16+D17+D18+D19+D20+D21+D22+D23</f>
        <v>13014.784</v>
      </c>
      <c r="E24" s="44">
        <f t="shared" si="1"/>
        <v>240.93482709357932</v>
      </c>
      <c r="F24" s="45">
        <f t="shared" si="2"/>
        <v>886.20050688419519</v>
      </c>
      <c r="G24" s="46">
        <f t="shared" si="3"/>
        <v>3678.1752043675865</v>
      </c>
      <c r="H24" s="47">
        <f>H6+H7+H8+H9+H10+H11+H12+H13+H14+H15+H16+H17+H18+H19+H20+H21+H22+H23</f>
        <v>47870655.798999995</v>
      </c>
      <c r="I24" s="48">
        <f>I6+I7+I8+I9+I10+I11+I12+I13+I14+I15+I16+I17+I18+I19+I20+I21+I22+I23</f>
        <v>67595.450000000012</v>
      </c>
      <c r="J24" s="48">
        <f>J6+J7+J8+J9+J10+J11+J12+J13+J14+J15+J16+J17+J18+J19+J20+J21+J22+J23</f>
        <v>11188.889000000003</v>
      </c>
      <c r="K24" s="49">
        <f t="shared" si="4"/>
        <v>165.52725072471594</v>
      </c>
      <c r="L24" s="50">
        <f t="shared" si="0"/>
        <v>606.35632411737765</v>
      </c>
      <c r="M24" s="50">
        <f t="shared" si="5"/>
        <v>3663.1812675110095</v>
      </c>
      <c r="N24" s="51">
        <f>N6+N7+N8+N9+N10+N11+N12+N13+N14+N15+N16+N17+N18+N19+N20+N21+N22+N23</f>
        <v>40986928.589060001</v>
      </c>
    </row>
    <row r="26" spans="1:14" x14ac:dyDescent="0.2">
      <c r="H26" s="52"/>
    </row>
    <row r="27" spans="1:14" x14ac:dyDescent="0.2">
      <c r="H27" s="53"/>
      <c r="N27" s="54"/>
    </row>
  </sheetData>
  <mergeCells count="4">
    <mergeCell ref="C2:N2"/>
    <mergeCell ref="C3:H3"/>
    <mergeCell ref="I3:N3"/>
    <mergeCell ref="A6:A24"/>
  </mergeCells>
  <pageMargins left="0.78740157480314965" right="0.19685039370078741" top="0.9842519685039370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C5" sqref="C5"/>
    </sheetView>
  </sheetViews>
  <sheetFormatPr defaultRowHeight="15" x14ac:dyDescent="0.25"/>
  <cols>
    <col min="1" max="1" width="41.28515625" customWidth="1"/>
  </cols>
  <sheetData>
    <row r="2" spans="1:13" x14ac:dyDescent="0.25">
      <c r="A2" s="308" t="s">
        <v>261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x14ac:dyDescent="0.25">
      <c r="A4" s="57" t="s">
        <v>152</v>
      </c>
      <c r="B4" s="57" t="s">
        <v>113</v>
      </c>
      <c r="C4" s="57" t="s">
        <v>114</v>
      </c>
      <c r="D4" s="57" t="s">
        <v>115</v>
      </c>
      <c r="E4" s="57" t="s">
        <v>116</v>
      </c>
      <c r="F4" s="57" t="s">
        <v>117</v>
      </c>
      <c r="G4" s="57" t="s">
        <v>118</v>
      </c>
      <c r="H4" s="57" t="s">
        <v>119</v>
      </c>
      <c r="I4" s="57" t="s">
        <v>120</v>
      </c>
      <c r="J4" s="57" t="s">
        <v>121</v>
      </c>
      <c r="K4" s="57" t="s">
        <v>122</v>
      </c>
      <c r="L4" s="57" t="s">
        <v>123</v>
      </c>
      <c r="M4" s="57" t="s">
        <v>124</v>
      </c>
    </row>
    <row r="5" spans="1:13" ht="16.5" customHeight="1" x14ac:dyDescent="0.25">
      <c r="A5" s="257" t="s">
        <v>220</v>
      </c>
      <c r="B5" s="258">
        <v>917.16</v>
      </c>
      <c r="C5" s="258">
        <v>917.16</v>
      </c>
      <c r="D5" s="258">
        <v>917.16</v>
      </c>
      <c r="E5" s="258">
        <v>898.05</v>
      </c>
      <c r="F5" s="258">
        <v>898.05</v>
      </c>
      <c r="G5" s="258">
        <v>917.16</v>
      </c>
      <c r="H5" s="258">
        <v>945.2</v>
      </c>
      <c r="I5" s="258">
        <v>945.2</v>
      </c>
      <c r="J5" s="258">
        <v>945.2</v>
      </c>
      <c r="K5" s="258">
        <v>925.5</v>
      </c>
      <c r="L5" s="258">
        <v>925.5</v>
      </c>
      <c r="M5" s="258">
        <v>945.2</v>
      </c>
    </row>
    <row r="6" spans="1:13" ht="16.5" customHeight="1" x14ac:dyDescent="0.25">
      <c r="A6" s="257" t="s">
        <v>221</v>
      </c>
      <c r="B6" s="258">
        <v>1458.59</v>
      </c>
      <c r="C6" s="258">
        <v>1458.59</v>
      </c>
      <c r="D6" s="258">
        <v>1458.59</v>
      </c>
      <c r="E6" s="258">
        <v>1458.59</v>
      </c>
      <c r="F6" s="258">
        <v>1458.59</v>
      </c>
      <c r="G6" s="258">
        <v>1458.59</v>
      </c>
      <c r="H6" s="258">
        <v>1502.46</v>
      </c>
      <c r="I6" s="258">
        <v>1502.46</v>
      </c>
      <c r="J6" s="258">
        <v>1502.46</v>
      </c>
      <c r="K6" s="258">
        <v>1502.46</v>
      </c>
      <c r="L6" s="258">
        <v>1502.46</v>
      </c>
      <c r="M6" s="258">
        <v>1502.46</v>
      </c>
    </row>
    <row r="7" spans="1:13" ht="16.5" customHeight="1" x14ac:dyDescent="0.25">
      <c r="A7" s="257" t="s">
        <v>222</v>
      </c>
      <c r="B7" s="258">
        <v>784.3</v>
      </c>
      <c r="C7" s="258">
        <v>784.3</v>
      </c>
      <c r="D7" s="258">
        <v>784.3</v>
      </c>
      <c r="E7" s="258">
        <v>784.3</v>
      </c>
      <c r="F7" s="258">
        <v>784.3</v>
      </c>
      <c r="G7" s="258">
        <v>784.3</v>
      </c>
      <c r="H7" s="258">
        <v>966.71</v>
      </c>
      <c r="I7" s="258">
        <v>966.71</v>
      </c>
      <c r="J7" s="258">
        <v>966.71</v>
      </c>
      <c r="K7" s="258">
        <v>966.71</v>
      </c>
      <c r="L7" s="258">
        <v>883.65</v>
      </c>
      <c r="M7" s="258">
        <v>811.73</v>
      </c>
    </row>
    <row r="8" spans="1:13" ht="16.5" customHeight="1" x14ac:dyDescent="0.25">
      <c r="A8" s="259" t="s">
        <v>223</v>
      </c>
      <c r="B8" s="258">
        <v>775.88</v>
      </c>
      <c r="C8" s="258">
        <v>775.88</v>
      </c>
      <c r="D8" s="258">
        <v>775.88</v>
      </c>
      <c r="E8" s="258">
        <v>775.88</v>
      </c>
      <c r="F8" s="258">
        <v>775.88</v>
      </c>
      <c r="G8" s="258">
        <v>775.88</v>
      </c>
      <c r="H8" s="258">
        <v>799.23</v>
      </c>
      <c r="I8" s="258">
        <v>799.23</v>
      </c>
      <c r="J8" s="258">
        <v>799.23</v>
      </c>
      <c r="K8" s="258">
        <v>799.23</v>
      </c>
      <c r="L8" s="258">
        <v>799.23</v>
      </c>
      <c r="M8" s="258">
        <v>799.23</v>
      </c>
    </row>
    <row r="9" spans="1:13" ht="16.5" customHeight="1" x14ac:dyDescent="0.25">
      <c r="A9" s="259" t="s">
        <v>224</v>
      </c>
      <c r="B9" s="258">
        <v>810.35</v>
      </c>
      <c r="C9" s="258">
        <v>810.35</v>
      </c>
      <c r="D9" s="258">
        <v>810.35</v>
      </c>
      <c r="E9" s="258">
        <v>810.35</v>
      </c>
      <c r="F9" s="258">
        <v>810.35</v>
      </c>
      <c r="G9" s="258">
        <v>810.35</v>
      </c>
      <c r="H9" s="258">
        <v>907.76</v>
      </c>
      <c r="I9" s="258">
        <v>907.76</v>
      </c>
      <c r="J9" s="258">
        <v>907.76</v>
      </c>
      <c r="K9" s="258">
        <v>907.76</v>
      </c>
      <c r="L9" s="258">
        <v>854.15</v>
      </c>
      <c r="M9" s="258">
        <v>835.19</v>
      </c>
    </row>
    <row r="10" spans="1:13" ht="16.5" customHeight="1" x14ac:dyDescent="0.25">
      <c r="A10" s="257" t="s">
        <v>225</v>
      </c>
      <c r="B10" s="258">
        <v>835.7</v>
      </c>
      <c r="C10" s="258">
        <v>835.7</v>
      </c>
      <c r="D10" s="258">
        <v>835.7</v>
      </c>
      <c r="E10" s="258">
        <v>835.7</v>
      </c>
      <c r="F10" s="258">
        <v>830.59</v>
      </c>
      <c r="G10" s="258">
        <v>835.7</v>
      </c>
      <c r="H10" s="258">
        <v>861.32</v>
      </c>
      <c r="I10" s="258">
        <v>861.32</v>
      </c>
      <c r="J10" s="258">
        <v>861.32</v>
      </c>
      <c r="K10" s="258">
        <v>861.32</v>
      </c>
      <c r="L10" s="258">
        <v>856.06</v>
      </c>
      <c r="M10" s="258">
        <v>861.32</v>
      </c>
    </row>
    <row r="11" spans="1:13" ht="16.5" customHeight="1" x14ac:dyDescent="0.25">
      <c r="A11" s="257" t="s">
        <v>226</v>
      </c>
      <c r="B11" s="258">
        <v>799.88</v>
      </c>
      <c r="C11" s="258">
        <v>799.88</v>
      </c>
      <c r="D11" s="258">
        <v>799.88</v>
      </c>
      <c r="E11" s="258">
        <v>799.88</v>
      </c>
      <c r="F11" s="258">
        <v>799.88</v>
      </c>
      <c r="G11" s="258">
        <v>799.88</v>
      </c>
      <c r="H11" s="258">
        <v>824.5</v>
      </c>
      <c r="I11" s="258">
        <v>824.5</v>
      </c>
      <c r="J11" s="258">
        <v>824.5</v>
      </c>
      <c r="K11" s="258">
        <v>824.5</v>
      </c>
      <c r="L11" s="258">
        <v>824.5</v>
      </c>
      <c r="M11" s="258">
        <v>824.5</v>
      </c>
    </row>
    <row r="12" spans="1:13" ht="16.5" customHeight="1" x14ac:dyDescent="0.25">
      <c r="A12" s="257" t="s">
        <v>227</v>
      </c>
      <c r="B12" s="258">
        <v>1193.93</v>
      </c>
      <c r="C12" s="258">
        <v>1193.93</v>
      </c>
      <c r="D12" s="258">
        <v>1193.93</v>
      </c>
      <c r="E12" s="258">
        <v>1193.93</v>
      </c>
      <c r="F12" s="258">
        <v>1193.93</v>
      </c>
      <c r="G12" s="258">
        <v>1193.93</v>
      </c>
      <c r="H12" s="258">
        <v>1230.6300000000001</v>
      </c>
      <c r="I12" s="258">
        <v>1230.6300000000001</v>
      </c>
      <c r="J12" s="258">
        <v>1230.6300000000001</v>
      </c>
      <c r="K12" s="258">
        <v>1230.6300000000001</v>
      </c>
      <c r="L12" s="258">
        <v>1230.6300000000001</v>
      </c>
      <c r="M12" s="258">
        <v>1230.6300000000001</v>
      </c>
    </row>
    <row r="13" spans="1:13" ht="16.5" customHeight="1" x14ac:dyDescent="0.25">
      <c r="A13" s="257" t="s">
        <v>228</v>
      </c>
      <c r="B13" s="258">
        <v>732.45</v>
      </c>
      <c r="C13" s="258">
        <v>732.45</v>
      </c>
      <c r="D13" s="258">
        <v>732.45</v>
      </c>
      <c r="E13" s="258">
        <v>732.45</v>
      </c>
      <c r="F13" s="258">
        <v>732.45</v>
      </c>
      <c r="G13" s="258">
        <v>732.45</v>
      </c>
      <c r="H13" s="258">
        <v>751.61</v>
      </c>
      <c r="I13" s="258">
        <v>751.61</v>
      </c>
      <c r="J13" s="258">
        <v>751.61</v>
      </c>
      <c r="K13" s="258">
        <v>751.61</v>
      </c>
      <c r="L13" s="258">
        <v>751.61</v>
      </c>
      <c r="M13" s="258">
        <v>751.61</v>
      </c>
    </row>
    <row r="14" spans="1:13" ht="16.5" customHeight="1" x14ac:dyDescent="0.25">
      <c r="A14" s="257" t="s">
        <v>229</v>
      </c>
      <c r="B14" s="258">
        <v>995.7</v>
      </c>
      <c r="C14" s="258">
        <v>995.7</v>
      </c>
      <c r="D14" s="258">
        <v>995.7</v>
      </c>
      <c r="E14" s="258">
        <v>995.7</v>
      </c>
      <c r="F14" s="258">
        <v>995.7</v>
      </c>
      <c r="G14" s="258">
        <v>995.7</v>
      </c>
      <c r="H14" s="258">
        <v>1026.4000000000001</v>
      </c>
      <c r="I14" s="258">
        <v>1026.4000000000001</v>
      </c>
      <c r="J14" s="258">
        <v>1026.4000000000001</v>
      </c>
      <c r="K14" s="258">
        <v>1026.4000000000001</v>
      </c>
      <c r="L14" s="258">
        <v>1026.4000000000001</v>
      </c>
      <c r="M14" s="258">
        <v>1026.4000000000001</v>
      </c>
    </row>
    <row r="15" spans="1:13" ht="16.5" customHeight="1" x14ac:dyDescent="0.25">
      <c r="A15" s="257" t="s">
        <v>252</v>
      </c>
      <c r="B15" s="258">
        <v>943.33</v>
      </c>
      <c r="C15" s="258">
        <v>943.33</v>
      </c>
      <c r="D15" s="258">
        <v>943.33</v>
      </c>
      <c r="E15" s="258">
        <v>943.33</v>
      </c>
      <c r="F15" s="258">
        <v>943.33</v>
      </c>
      <c r="G15" s="258">
        <v>943.33</v>
      </c>
      <c r="H15" s="258">
        <v>1057.9000000000001</v>
      </c>
      <c r="I15" s="258">
        <v>1057.9000000000001</v>
      </c>
      <c r="J15" s="258">
        <v>1057.9000000000001</v>
      </c>
      <c r="K15" s="258">
        <v>1057.9000000000001</v>
      </c>
      <c r="L15" s="258">
        <v>977.53</v>
      </c>
      <c r="M15" s="258">
        <v>972.24</v>
      </c>
    </row>
    <row r="16" spans="1:13" ht="16.5" customHeight="1" x14ac:dyDescent="0.25">
      <c r="A16" s="257" t="s">
        <v>253</v>
      </c>
      <c r="B16" s="258">
        <v>1276.3499999999999</v>
      </c>
      <c r="C16" s="258">
        <v>1276.3499999999999</v>
      </c>
      <c r="D16" s="258">
        <v>1276.3499999999999</v>
      </c>
      <c r="E16" s="258">
        <v>1276.3499999999999</v>
      </c>
      <c r="F16" s="258">
        <v>1276.3499999999999</v>
      </c>
      <c r="G16" s="258">
        <v>1276.3499999999999</v>
      </c>
      <c r="H16" s="258">
        <v>1311.35</v>
      </c>
      <c r="I16" s="258">
        <v>1311.35</v>
      </c>
      <c r="J16" s="258">
        <v>1311.35</v>
      </c>
      <c r="K16" s="258">
        <v>1311.35</v>
      </c>
      <c r="L16" s="258">
        <v>1311.35</v>
      </c>
      <c r="M16" s="258">
        <v>1311.35</v>
      </c>
    </row>
    <row r="17" spans="1:13" ht="16.5" customHeight="1" x14ac:dyDescent="0.25">
      <c r="A17" s="257" t="s">
        <v>230</v>
      </c>
      <c r="B17" s="258">
        <v>938.79</v>
      </c>
      <c r="C17" s="258">
        <v>938.79</v>
      </c>
      <c r="D17" s="258">
        <v>938.79</v>
      </c>
      <c r="E17" s="258">
        <v>938.79</v>
      </c>
      <c r="F17" s="258">
        <v>938.79</v>
      </c>
      <c r="G17" s="258">
        <v>938.79</v>
      </c>
      <c r="H17" s="258">
        <v>967.3</v>
      </c>
      <c r="I17" s="258">
        <v>967.3</v>
      </c>
      <c r="J17" s="258">
        <v>967.3</v>
      </c>
      <c r="K17" s="258">
        <v>967.3</v>
      </c>
      <c r="L17" s="258">
        <v>967.3</v>
      </c>
      <c r="M17" s="258">
        <v>967.3</v>
      </c>
    </row>
    <row r="18" spans="1:13" ht="16.5" customHeight="1" x14ac:dyDescent="0.25">
      <c r="A18" s="257" t="s">
        <v>231</v>
      </c>
      <c r="B18" s="258">
        <v>1142.3900000000001</v>
      </c>
      <c r="C18" s="258">
        <v>1142.3900000000001</v>
      </c>
      <c r="D18" s="258">
        <v>1142.3900000000001</v>
      </c>
      <c r="E18" s="258">
        <v>1142.3900000000001</v>
      </c>
      <c r="F18" s="258">
        <v>1142.3900000000001</v>
      </c>
      <c r="G18" s="258">
        <v>1142.3900000000001</v>
      </c>
      <c r="H18" s="258">
        <v>1177.48</v>
      </c>
      <c r="I18" s="258">
        <v>1177.48</v>
      </c>
      <c r="J18" s="258">
        <v>1177.48</v>
      </c>
      <c r="K18" s="258">
        <v>1177.48</v>
      </c>
      <c r="L18" s="258">
        <v>1177.48</v>
      </c>
      <c r="M18" s="258">
        <v>1177.48</v>
      </c>
    </row>
    <row r="19" spans="1:13" ht="16.5" customHeight="1" x14ac:dyDescent="0.25">
      <c r="A19" s="257" t="s">
        <v>232</v>
      </c>
      <c r="B19" s="258">
        <v>767.43</v>
      </c>
      <c r="C19" s="258">
        <v>767.43</v>
      </c>
      <c r="D19" s="258">
        <v>767.43</v>
      </c>
      <c r="E19" s="258">
        <v>767.43</v>
      </c>
      <c r="F19" s="258">
        <v>767.43</v>
      </c>
      <c r="G19" s="258">
        <v>767.43</v>
      </c>
      <c r="H19" s="258">
        <v>814.99</v>
      </c>
      <c r="I19" s="258">
        <v>814.99</v>
      </c>
      <c r="J19" s="258">
        <v>814.99</v>
      </c>
      <c r="K19" s="258">
        <v>814.99</v>
      </c>
      <c r="L19" s="258">
        <v>791.34</v>
      </c>
      <c r="M19" s="258">
        <v>790.95</v>
      </c>
    </row>
    <row r="20" spans="1:13" ht="16.5" customHeight="1" x14ac:dyDescent="0.25">
      <c r="A20" s="257" t="s">
        <v>233</v>
      </c>
      <c r="B20" s="258">
        <v>909.67</v>
      </c>
      <c r="C20" s="258">
        <v>909.67</v>
      </c>
      <c r="D20" s="258">
        <v>909.67</v>
      </c>
      <c r="E20" s="258">
        <v>909.67</v>
      </c>
      <c r="F20" s="258">
        <v>890.41</v>
      </c>
      <c r="G20" s="258">
        <v>909.67</v>
      </c>
      <c r="H20" s="258">
        <v>937.27</v>
      </c>
      <c r="I20" s="258">
        <v>937.27</v>
      </c>
      <c r="J20" s="258">
        <v>937.27</v>
      </c>
      <c r="K20" s="258">
        <v>937.27</v>
      </c>
      <c r="L20" s="258">
        <v>917.42</v>
      </c>
      <c r="M20" s="258">
        <v>937.27</v>
      </c>
    </row>
    <row r="21" spans="1:13" ht="16.5" customHeight="1" x14ac:dyDescent="0.25">
      <c r="A21" s="257" t="s">
        <v>234</v>
      </c>
      <c r="B21" s="258">
        <v>823.58</v>
      </c>
      <c r="C21" s="258">
        <v>823.58</v>
      </c>
      <c r="D21" s="258">
        <v>823.58</v>
      </c>
      <c r="E21" s="258">
        <v>823.58</v>
      </c>
      <c r="F21" s="258">
        <v>823.58</v>
      </c>
      <c r="G21" s="258">
        <v>823.58</v>
      </c>
      <c r="H21" s="258">
        <v>847.07</v>
      </c>
      <c r="I21" s="258">
        <v>847.07</v>
      </c>
      <c r="J21" s="258">
        <v>847.07</v>
      </c>
      <c r="K21" s="258">
        <v>847.07</v>
      </c>
      <c r="L21" s="258">
        <v>847.07</v>
      </c>
      <c r="M21" s="258">
        <v>847.07</v>
      </c>
    </row>
    <row r="22" spans="1:13" ht="16.5" customHeight="1" x14ac:dyDescent="0.25">
      <c r="A22" s="257" t="s">
        <v>235</v>
      </c>
      <c r="B22" s="258">
        <v>857.44</v>
      </c>
      <c r="C22" s="258">
        <v>857.44</v>
      </c>
      <c r="D22" s="258">
        <v>857.44</v>
      </c>
      <c r="E22" s="258">
        <v>857.44</v>
      </c>
      <c r="F22" s="258">
        <v>854.77</v>
      </c>
      <c r="G22" s="258">
        <v>857.44</v>
      </c>
      <c r="H22" s="258">
        <v>883</v>
      </c>
      <c r="I22" s="258">
        <v>883</v>
      </c>
      <c r="J22" s="258">
        <v>883</v>
      </c>
      <c r="K22" s="258">
        <v>883</v>
      </c>
      <c r="L22" s="258">
        <v>880.25</v>
      </c>
      <c r="M22" s="258">
        <v>883</v>
      </c>
    </row>
    <row r="23" spans="1:13" ht="16.5" customHeight="1" x14ac:dyDescent="0.25">
      <c r="A23" s="257" t="s">
        <v>236</v>
      </c>
      <c r="B23" s="258">
        <v>870.28</v>
      </c>
      <c r="C23" s="258">
        <v>870.28</v>
      </c>
      <c r="D23" s="258">
        <v>870.28</v>
      </c>
      <c r="E23" s="258">
        <v>870.28</v>
      </c>
      <c r="F23" s="258">
        <v>866.6</v>
      </c>
      <c r="G23" s="258">
        <v>870.28</v>
      </c>
      <c r="H23" s="258">
        <v>896.78</v>
      </c>
      <c r="I23" s="258">
        <v>896.78</v>
      </c>
      <c r="J23" s="258">
        <v>896.78</v>
      </c>
      <c r="K23" s="258">
        <v>896.78</v>
      </c>
      <c r="L23" s="258">
        <v>892.98</v>
      </c>
      <c r="M23" s="258">
        <v>896.78</v>
      </c>
    </row>
    <row r="24" spans="1:13" ht="16.5" customHeight="1" x14ac:dyDescent="0.25">
      <c r="A24" s="257" t="s">
        <v>237</v>
      </c>
      <c r="B24" s="258">
        <v>837.57</v>
      </c>
      <c r="C24" s="258">
        <v>837.57</v>
      </c>
      <c r="D24" s="258">
        <v>837.57</v>
      </c>
      <c r="E24" s="258">
        <v>837.57</v>
      </c>
      <c r="F24" s="258">
        <v>837.57</v>
      </c>
      <c r="G24" s="258">
        <v>837.57</v>
      </c>
      <c r="H24" s="258">
        <v>861.23</v>
      </c>
      <c r="I24" s="258">
        <v>861.23</v>
      </c>
      <c r="J24" s="258">
        <v>861.23</v>
      </c>
      <c r="K24" s="258">
        <v>861.23</v>
      </c>
      <c r="L24" s="258">
        <v>861.23</v>
      </c>
      <c r="M24" s="258">
        <v>861.23</v>
      </c>
    </row>
    <row r="25" spans="1:13" ht="16.5" customHeight="1" x14ac:dyDescent="0.25">
      <c r="A25" s="257" t="s">
        <v>238</v>
      </c>
      <c r="B25" s="258">
        <v>809.62</v>
      </c>
      <c r="C25" s="258">
        <v>809.62</v>
      </c>
      <c r="D25" s="258">
        <v>809.62</v>
      </c>
      <c r="E25" s="258">
        <v>809.62</v>
      </c>
      <c r="F25" s="258">
        <v>809.08</v>
      </c>
      <c r="G25" s="258">
        <v>809.62</v>
      </c>
      <c r="H25" s="258">
        <v>834.37</v>
      </c>
      <c r="I25" s="258">
        <v>834.37</v>
      </c>
      <c r="J25" s="258">
        <v>834.37</v>
      </c>
      <c r="K25" s="258">
        <v>834.37</v>
      </c>
      <c r="L25" s="258">
        <v>833.82</v>
      </c>
      <c r="M25" s="258">
        <v>834.37</v>
      </c>
    </row>
    <row r="26" spans="1:13" ht="16.5" customHeight="1" x14ac:dyDescent="0.25">
      <c r="A26" s="257" t="s">
        <v>239</v>
      </c>
      <c r="B26" s="258">
        <v>867.6</v>
      </c>
      <c r="C26" s="258">
        <v>867.6</v>
      </c>
      <c r="D26" s="258">
        <v>867.6</v>
      </c>
      <c r="E26" s="258">
        <v>867.6</v>
      </c>
      <c r="F26" s="258">
        <v>867.6</v>
      </c>
      <c r="G26" s="258">
        <v>867.6</v>
      </c>
      <c r="H26" s="258">
        <v>894.35</v>
      </c>
      <c r="I26" s="258">
        <v>894.35</v>
      </c>
      <c r="J26" s="258">
        <v>894.35</v>
      </c>
      <c r="K26" s="258">
        <v>894.35</v>
      </c>
      <c r="L26" s="258">
        <v>894.35</v>
      </c>
      <c r="M26" s="258">
        <v>894.35</v>
      </c>
    </row>
    <row r="27" spans="1:13" ht="16.5" customHeight="1" x14ac:dyDescent="0.25">
      <c r="A27" s="257" t="s">
        <v>240</v>
      </c>
      <c r="B27" s="258">
        <v>906.63</v>
      </c>
      <c r="C27" s="258">
        <v>906.63</v>
      </c>
      <c r="D27" s="258">
        <v>906.63</v>
      </c>
      <c r="E27" s="258">
        <v>906.63</v>
      </c>
      <c r="F27" s="258">
        <v>906.63</v>
      </c>
      <c r="G27" s="258">
        <v>915.33</v>
      </c>
      <c r="H27" s="258">
        <v>933.84</v>
      </c>
      <c r="I27" s="258">
        <v>933.84</v>
      </c>
      <c r="J27" s="258">
        <v>933.84</v>
      </c>
      <c r="K27" s="258">
        <v>933.84</v>
      </c>
      <c r="L27" s="258">
        <v>933.84</v>
      </c>
      <c r="M27" s="258">
        <v>942.8</v>
      </c>
    </row>
    <row r="28" spans="1:13" ht="16.5" customHeight="1" x14ac:dyDescent="0.25">
      <c r="A28" s="257" t="s">
        <v>241</v>
      </c>
      <c r="B28" s="258">
        <v>835.78</v>
      </c>
      <c r="C28" s="258">
        <v>835.78</v>
      </c>
      <c r="D28" s="258">
        <v>835.78</v>
      </c>
      <c r="E28" s="258">
        <v>835.78</v>
      </c>
      <c r="F28" s="258">
        <v>835.78</v>
      </c>
      <c r="G28" s="258">
        <v>835.78</v>
      </c>
      <c r="H28" s="258">
        <v>861.19</v>
      </c>
      <c r="I28" s="258">
        <v>861.19</v>
      </c>
      <c r="J28" s="258">
        <v>861.19</v>
      </c>
      <c r="K28" s="258">
        <v>861.19</v>
      </c>
      <c r="L28" s="258">
        <v>861.19</v>
      </c>
      <c r="M28" s="258">
        <v>861.19</v>
      </c>
    </row>
    <row r="29" spans="1:13" ht="16.5" customHeight="1" x14ac:dyDescent="0.25">
      <c r="A29" s="257" t="s">
        <v>242</v>
      </c>
      <c r="B29" s="258">
        <v>835.49</v>
      </c>
      <c r="C29" s="258">
        <v>835.49</v>
      </c>
      <c r="D29" s="258">
        <v>835.49</v>
      </c>
      <c r="E29" s="258">
        <v>835.49</v>
      </c>
      <c r="F29" s="258">
        <v>835.49</v>
      </c>
      <c r="G29" s="258">
        <v>835.49</v>
      </c>
      <c r="H29" s="258">
        <v>860.9</v>
      </c>
      <c r="I29" s="258">
        <v>860.9</v>
      </c>
      <c r="J29" s="258">
        <v>860.9</v>
      </c>
      <c r="K29" s="258">
        <v>860.9</v>
      </c>
      <c r="L29" s="258">
        <v>860.9</v>
      </c>
      <c r="M29" s="258">
        <v>860.9</v>
      </c>
    </row>
    <row r="30" spans="1:13" ht="16.5" customHeight="1" x14ac:dyDescent="0.25">
      <c r="A30" s="257" t="s">
        <v>243</v>
      </c>
      <c r="B30" s="258">
        <v>1243.3399999999999</v>
      </c>
      <c r="C30" s="258">
        <v>1243.3399999999999</v>
      </c>
      <c r="D30" s="258">
        <v>1243.3399999999999</v>
      </c>
      <c r="E30" s="258">
        <v>1243.3399999999999</v>
      </c>
      <c r="F30" s="258">
        <v>1243.3399999999999</v>
      </c>
      <c r="G30" s="258">
        <v>1243.3399999999999</v>
      </c>
      <c r="H30" s="258">
        <v>1280.6400000000001</v>
      </c>
      <c r="I30" s="258">
        <v>1319.06</v>
      </c>
      <c r="J30" s="258">
        <v>1358.63</v>
      </c>
      <c r="K30" s="258">
        <v>1399.39</v>
      </c>
      <c r="L30" s="258">
        <v>1441.37</v>
      </c>
      <c r="M30" s="258">
        <v>1484.61</v>
      </c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Предложение</vt:lpstr>
      <vt:lpstr>Приложение 1</vt:lpstr>
      <vt:lpstr>Приложение 4</vt:lpstr>
      <vt:lpstr>Приложение 5</vt:lpstr>
      <vt:lpstr>2013 год</vt:lpstr>
      <vt:lpstr>Утв. 2021</vt:lpstr>
      <vt:lpstr>'Приложение 4'!Область_печати</vt:lpstr>
      <vt:lpstr>'Приложение 5'!Область_печати</vt:lpstr>
    </vt:vector>
  </TitlesOfParts>
  <Company>Мосэнерго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Полубоярова Елена Валериевна</dc:creator>
  <cp:lastModifiedBy>Ходыкина Ирина Сергеевна</cp:lastModifiedBy>
  <cp:lastPrinted>2016-09-20T11:16:13Z</cp:lastPrinted>
  <dcterms:created xsi:type="dcterms:W3CDTF">2014-09-17T05:51:38Z</dcterms:created>
  <dcterms:modified xsi:type="dcterms:W3CDTF">2021-09-21T07:08:21Z</dcterms:modified>
</cp:coreProperties>
</file>